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I:\GES\DMD_MARKETING\15. BASE DOCUMENTAIRE\BIV\BIV entreprise\"/>
    </mc:Choice>
  </mc:AlternateContent>
  <xr:revisionPtr revIDLastSave="0" documentId="13_ncr:1_{3B32E66E-C871-4932-951D-1A5E92B26C12}" xr6:coauthVersionLast="47" xr6:coauthVersionMax="47" xr10:uidLastSave="{00000000-0000-0000-0000-000000000000}"/>
  <bookViews>
    <workbookView xWindow="28680" yWindow="2100" windowWidth="29040" windowHeight="15840" tabRatio="838" xr2:uid="{00000000-000D-0000-FFFF-FFFF00000000}"/>
  </bookViews>
  <sheets>
    <sheet name="Informations Entreprise" sheetId="1" r:id="rId1"/>
    <sheet name="Bulletin 1" sheetId="6" r:id="rId2"/>
    <sheet name="Bulletin 2" sheetId="7" r:id="rId3"/>
    <sheet name="Bulletin 3" sheetId="8" r:id="rId4"/>
    <sheet name="Bulletin 4" sheetId="9" r:id="rId5"/>
    <sheet name="Bulletin 5" sheetId="10" r:id="rId6"/>
    <sheet name="Bulletin 6" sheetId="11" r:id="rId7"/>
    <sheet name="Bulletin 7" sheetId="12" r:id="rId8"/>
    <sheet name="Bulletin 8" sheetId="13" r:id="rId9"/>
    <sheet name="Bulletin 9" sheetId="14" r:id="rId10"/>
    <sheet name="Bulletin 10" sheetId="15" r:id="rId11"/>
    <sheet name="Fiche récapitulative" sheetId="3" r:id="rId12"/>
    <sheet name="Autres fonds" sheetId="17" r:id="rId13"/>
    <sheet name="Modalités de versement" sheetId="18" r:id="rId14"/>
    <sheet name="Données" sheetId="4" state="hidden" r:id="rId15"/>
  </sheets>
  <externalReferences>
    <externalReference r:id="rId16"/>
  </externalReferences>
  <definedNames>
    <definedName name="_xlnm._FilterDatabase" localSheetId="0" hidden="1">'Informations Entreprise'!$E$37:$U$37</definedName>
    <definedName name="case_CSG">'Informations Entreprise'!$AI$30</definedName>
    <definedName name="CSG_CRDS">'[1]Saisie des données + guide'!$AK$110</definedName>
    <definedName name="CSGCRDS">Données!$C$14</definedName>
    <definedName name="Groupama_Sélection_PME_ETI">'Informations Entreprise'!#REF!</definedName>
    <definedName name="PASS">Données!$C$2</definedName>
    <definedName name="Plafond_PEE">'[1]Saisie des données + guide'!$O$107</definedName>
    <definedName name="Plafond_PEE_net">'[1]Saisie des données + guide'!$Z$107</definedName>
    <definedName name="Plafond_PERCO">'[1]Saisie des données + guide'!$O$108</definedName>
    <definedName name="Plafond_PERCO_net">'[1]Saisie des données + guide'!$Z$108</definedName>
    <definedName name="Plafond_uni_TNS">'[1]Saisie des données + guide'!$AV$95</definedName>
    <definedName name="Plafond_uni_TS">'[1]Saisie des données + guide'!$AV$92</definedName>
    <definedName name="_xlnm.Print_Area" localSheetId="1">'Bulletin 1'!$B$1:$AX$95</definedName>
    <definedName name="_xlnm.Print_Area" localSheetId="10">'Bulletin 10'!$A$1:$AX$89</definedName>
    <definedName name="_xlnm.Print_Area" localSheetId="2">'Bulletin 2'!$A$1:$AX$89</definedName>
    <definedName name="_xlnm.Print_Area" localSheetId="3">'Bulletin 3'!$A$1:$AX$89</definedName>
    <definedName name="_xlnm.Print_Area" localSheetId="4">'Bulletin 4'!$A$1:$AX$89</definedName>
    <definedName name="_xlnm.Print_Area" localSheetId="5">'Bulletin 5'!$A$1:$AX$89</definedName>
    <definedName name="_xlnm.Print_Area" localSheetId="6">'Bulletin 6'!$A$1:$AX$89</definedName>
    <definedName name="_xlnm.Print_Area" localSheetId="7">'Bulletin 7'!$A$1:$AX$89</definedName>
    <definedName name="_xlnm.Print_Area" localSheetId="8">'Bulletin 8'!$A$1:$AX$89</definedName>
    <definedName name="_xlnm.Print_Area" localSheetId="9">'Bulletin 9'!$A$1:$AX$89</definedName>
    <definedName name="_xlnm.Print_Area" localSheetId="11">'Fiche récapitulative'!$A$1:$P$71</definedName>
    <definedName name="_xlnm.Print_Area" localSheetId="0">'Informations Entreprise'!$A$1:$BH$46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2" i="3" l="1"/>
  <c r="X31" i="3"/>
  <c r="X30" i="3"/>
  <c r="X29" i="3"/>
  <c r="X28" i="3"/>
  <c r="X27" i="3"/>
  <c r="X26" i="3"/>
  <c r="X25" i="3"/>
  <c r="X24" i="3"/>
  <c r="X23" i="3"/>
  <c r="X62" i="15" l="1"/>
  <c r="AK62" i="15" s="1"/>
  <c r="L62" i="15"/>
  <c r="B43" i="15"/>
  <c r="B41" i="15"/>
  <c r="B39" i="15"/>
  <c r="B37" i="15"/>
  <c r="B35" i="15"/>
  <c r="B31" i="15"/>
  <c r="M27" i="15"/>
  <c r="M25" i="15"/>
  <c r="AH23" i="15"/>
  <c r="M18" i="15" s="1"/>
  <c r="M23" i="15"/>
  <c r="AH21" i="15"/>
  <c r="M21" i="15"/>
  <c r="X62" i="14"/>
  <c r="AN46" i="14" s="1"/>
  <c r="L62" i="14"/>
  <c r="AK62" i="14" s="1"/>
  <c r="B43" i="14"/>
  <c r="B41" i="14"/>
  <c r="B39" i="14"/>
  <c r="B37" i="14"/>
  <c r="B35" i="14"/>
  <c r="B31" i="14"/>
  <c r="M27" i="14"/>
  <c r="M25" i="14"/>
  <c r="AH23" i="14"/>
  <c r="M18" i="14" s="1"/>
  <c r="M23" i="14"/>
  <c r="AH21" i="14"/>
  <c r="M21" i="14"/>
  <c r="X62" i="13"/>
  <c r="AN46" i="13" s="1"/>
  <c r="L62" i="13"/>
  <c r="AK62" i="13" s="1"/>
  <c r="B43" i="13"/>
  <c r="B41" i="13"/>
  <c r="B39" i="13"/>
  <c r="B37" i="13"/>
  <c r="B35" i="13"/>
  <c r="B31" i="13"/>
  <c r="M27" i="13"/>
  <c r="M25" i="13"/>
  <c r="AH23" i="13"/>
  <c r="M18" i="13" s="1"/>
  <c r="M23" i="13"/>
  <c r="AH21" i="13"/>
  <c r="M21" i="13"/>
  <c r="AK62" i="12"/>
  <c r="X62" i="12"/>
  <c r="AN46" i="12" s="1"/>
  <c r="L62" i="12"/>
  <c r="B43" i="12"/>
  <c r="B41" i="12"/>
  <c r="B39" i="12"/>
  <c r="B37" i="12"/>
  <c r="B35" i="12"/>
  <c r="B31" i="12"/>
  <c r="M27" i="12"/>
  <c r="M25" i="12"/>
  <c r="AH23" i="12"/>
  <c r="M18" i="12" s="1"/>
  <c r="M23" i="12"/>
  <c r="AH21" i="12"/>
  <c r="M21" i="12"/>
  <c r="X62" i="11"/>
  <c r="AN46" i="11" s="1"/>
  <c r="L62" i="11"/>
  <c r="AK62" i="11" s="1"/>
  <c r="B43" i="11"/>
  <c r="B41" i="11"/>
  <c r="B39" i="11"/>
  <c r="B37" i="11"/>
  <c r="B35" i="11"/>
  <c r="B31" i="11"/>
  <c r="M27" i="11"/>
  <c r="M25" i="11"/>
  <c r="AH23" i="11"/>
  <c r="M18" i="11" s="1"/>
  <c r="M23" i="11"/>
  <c r="AH21" i="11"/>
  <c r="M21" i="11"/>
  <c r="X62" i="10"/>
  <c r="AN46" i="10" s="1"/>
  <c r="L62" i="10"/>
  <c r="AK62" i="10" s="1"/>
  <c r="B43" i="10"/>
  <c r="B41" i="10"/>
  <c r="B39" i="10"/>
  <c r="B37" i="10"/>
  <c r="B35" i="10"/>
  <c r="B31" i="10"/>
  <c r="M27" i="10"/>
  <c r="M25" i="10"/>
  <c r="AH23" i="10"/>
  <c r="M18" i="10" s="1"/>
  <c r="M23" i="10"/>
  <c r="AH21" i="10"/>
  <c r="M21" i="10"/>
  <c r="X62" i="9"/>
  <c r="AN46" i="9" s="1"/>
  <c r="L62" i="9"/>
  <c r="AK62" i="9" s="1"/>
  <c r="B43" i="9"/>
  <c r="B41" i="9"/>
  <c r="B39" i="9"/>
  <c r="B37" i="9"/>
  <c r="B35" i="9"/>
  <c r="B31" i="9"/>
  <c r="M27" i="9"/>
  <c r="M25" i="9"/>
  <c r="AH23" i="9"/>
  <c r="M18" i="9" s="1"/>
  <c r="M23" i="9"/>
  <c r="AH21" i="9"/>
  <c r="M21" i="9"/>
  <c r="X62" i="8"/>
  <c r="AK62" i="8" s="1"/>
  <c r="L62" i="8"/>
  <c r="B43" i="8"/>
  <c r="B41" i="8"/>
  <c r="B39" i="8"/>
  <c r="B37" i="8"/>
  <c r="B35" i="8"/>
  <c r="B31" i="8"/>
  <c r="M27" i="8"/>
  <c r="M25" i="8"/>
  <c r="AH23" i="8"/>
  <c r="M18" i="8" s="1"/>
  <c r="M23" i="8"/>
  <c r="AH21" i="8"/>
  <c r="M21" i="8"/>
  <c r="X62" i="7"/>
  <c r="AN46" i="7" s="1"/>
  <c r="L62" i="7"/>
  <c r="AK62" i="7" s="1"/>
  <c r="B43" i="7"/>
  <c r="B41" i="7"/>
  <c r="B39" i="7"/>
  <c r="B37" i="7"/>
  <c r="B35" i="7"/>
  <c r="B31" i="7"/>
  <c r="M27" i="7"/>
  <c r="M25" i="7"/>
  <c r="AH23" i="7"/>
  <c r="M18" i="7" s="1"/>
  <c r="M23" i="7"/>
  <c r="AH21" i="7"/>
  <c r="M21" i="7"/>
  <c r="AV37" i="1"/>
  <c r="R57" i="1"/>
  <c r="R55" i="1"/>
  <c r="AN46" i="15" l="1"/>
  <c r="AN46" i="8"/>
  <c r="J32" i="3" l="1"/>
  <c r="J31" i="3"/>
  <c r="J30" i="3"/>
  <c r="J29" i="3"/>
  <c r="J28" i="3"/>
  <c r="J27" i="3"/>
  <c r="J26" i="3"/>
  <c r="J25" i="3"/>
  <c r="J24" i="3"/>
  <c r="F32" i="3"/>
  <c r="F31" i="3"/>
  <c r="F30" i="3"/>
  <c r="F29" i="3"/>
  <c r="F28" i="3"/>
  <c r="F27" i="3"/>
  <c r="F26" i="3"/>
  <c r="F25" i="3"/>
  <c r="F24" i="3"/>
  <c r="B32" i="3"/>
  <c r="B31" i="3"/>
  <c r="B30" i="3"/>
  <c r="B29" i="3"/>
  <c r="B28" i="3"/>
  <c r="B27" i="3"/>
  <c r="B26" i="3"/>
  <c r="B25" i="3"/>
  <c r="B24" i="3"/>
  <c r="J23" i="3"/>
  <c r="F23" i="3"/>
  <c r="B23" i="3"/>
  <c r="H17" i="3"/>
  <c r="H15" i="3"/>
  <c r="AH23" i="6"/>
  <c r="M18" i="6" s="1"/>
  <c r="AL26" i="1" l="1"/>
  <c r="AL25" i="1"/>
  <c r="AL22" i="1"/>
  <c r="AL21" i="1"/>
  <c r="X62" i="6"/>
  <c r="AN46" i="6" s="1"/>
  <c r="L62" i="6"/>
  <c r="L30" i="3"/>
  <c r="L29" i="3"/>
  <c r="L28" i="3"/>
  <c r="L27" i="3"/>
  <c r="L26" i="3"/>
  <c r="L25" i="3"/>
  <c r="L24" i="3"/>
  <c r="L31" i="3"/>
  <c r="L32" i="3"/>
  <c r="M31" i="3" l="1"/>
  <c r="M30" i="3"/>
  <c r="M28" i="3"/>
  <c r="M27" i="3"/>
  <c r="M26" i="3"/>
  <c r="M25" i="3"/>
  <c r="M24" i="3"/>
  <c r="M32" i="3"/>
  <c r="M29" i="3"/>
  <c r="M25" i="6" l="1"/>
  <c r="D27" i="4"/>
  <c r="D26" i="4"/>
  <c r="C27" i="4"/>
  <c r="C26" i="4"/>
  <c r="C61" i="3" l="1"/>
  <c r="E17" i="3" l="1"/>
  <c r="O24" i="3" s="1"/>
  <c r="E15" i="3"/>
  <c r="T23" i="3"/>
  <c r="V23" i="3"/>
  <c r="T24" i="3"/>
  <c r="N24" i="3" s="1"/>
  <c r="V24" i="3"/>
  <c r="T25" i="3"/>
  <c r="N25" i="3" s="1"/>
  <c r="V25" i="3"/>
  <c r="T26" i="3"/>
  <c r="N26" i="3" s="1"/>
  <c r="V26" i="3"/>
  <c r="O26" i="3" s="1"/>
  <c r="T27" i="3"/>
  <c r="N27" i="3" s="1"/>
  <c r="V27" i="3"/>
  <c r="O27" i="3" s="1"/>
  <c r="T28" i="3"/>
  <c r="N28" i="3" s="1"/>
  <c r="V28" i="3"/>
  <c r="O28" i="3" s="1"/>
  <c r="T29" i="3"/>
  <c r="N29" i="3" s="1"/>
  <c r="V29" i="3"/>
  <c r="T30" i="3"/>
  <c r="N30" i="3" s="1"/>
  <c r="V30" i="3"/>
  <c r="O30" i="3" s="1"/>
  <c r="T31" i="3"/>
  <c r="N31" i="3" s="1"/>
  <c r="V31" i="3"/>
  <c r="O31" i="3" s="1"/>
  <c r="T32" i="3"/>
  <c r="N32" i="3" s="1"/>
  <c r="V32" i="3"/>
  <c r="O32" i="3" s="1"/>
  <c r="O25" i="3" l="1"/>
  <c r="O29" i="3"/>
  <c r="AL24" i="1"/>
  <c r="B31" i="6" l="1"/>
  <c r="M22" i="3" l="1"/>
  <c r="M27" i="6" l="1"/>
  <c r="M23" i="6"/>
  <c r="AH21" i="6"/>
  <c r="M21" i="6"/>
  <c r="J61" i="3"/>
  <c r="L17" i="3"/>
  <c r="L15" i="3"/>
  <c r="E10" i="3" l="1"/>
  <c r="L23" i="3"/>
  <c r="N23" i="3" s="1" a="1"/>
  <c r="N23" i="3" s="1"/>
  <c r="O23" i="3" l="1"/>
  <c r="B43" i="6"/>
  <c r="B41" i="6"/>
  <c r="B39" i="6"/>
  <c r="B37" i="6"/>
  <c r="B35" i="6"/>
  <c r="E8" i="3"/>
  <c r="AK62" i="6" l="1"/>
  <c r="M23" i="3" s="1"/>
  <c r="P23" i="3" s="1"/>
  <c r="P24" i="3" l="1"/>
  <c r="S30" i="3"/>
  <c r="S31" i="3"/>
  <c r="S32" i="3"/>
  <c r="S29" i="3"/>
  <c r="S28" i="3"/>
  <c r="S27" i="3"/>
  <c r="S25" i="3"/>
  <c r="S24" i="3"/>
  <c r="S23" i="3"/>
  <c r="S26" i="3"/>
  <c r="P25" i="3" l="1"/>
  <c r="R30" i="3"/>
  <c r="P26" i="3" l="1"/>
  <c r="R26" i="3"/>
  <c r="R28" i="3"/>
  <c r="R29" i="3"/>
  <c r="R23" i="3"/>
  <c r="R31" i="3"/>
  <c r="Q24" i="3"/>
  <c r="R24" i="3"/>
  <c r="R32" i="3"/>
  <c r="R27" i="3"/>
  <c r="R25" i="3"/>
  <c r="Q23" i="3"/>
  <c r="P27" i="3" l="1"/>
  <c r="Q28" i="3"/>
  <c r="Q27" i="3"/>
  <c r="Q26" i="3"/>
  <c r="Q25" i="3"/>
  <c r="I66" i="3"/>
  <c r="K66" i="3"/>
  <c r="P28" i="3" l="1"/>
  <c r="P29" i="3" l="1"/>
  <c r="Q29" i="3"/>
  <c r="P30" i="3" l="1"/>
  <c r="Q30" i="3"/>
  <c r="P31" i="3" l="1"/>
  <c r="Q31" i="3"/>
  <c r="N33" i="3"/>
  <c r="G67" i="3" s="1"/>
  <c r="Q32" i="3"/>
  <c r="O33" i="3"/>
  <c r="G55" i="3" l="1"/>
  <c r="G68" i="3"/>
  <c r="P32" i="3"/>
  <c r="C41" i="3"/>
  <c r="D45" i="3"/>
  <c r="M3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<sst xmlns="http://schemas.openxmlformats.org/spreadsheetml/2006/main" count="815" uniqueCount="190">
  <si>
    <t>Document à remplir par l'entreprise</t>
  </si>
  <si>
    <t>Code entreprise</t>
  </si>
  <si>
    <t>Code postal</t>
  </si>
  <si>
    <t>Fait à</t>
  </si>
  <si>
    <t>Participation</t>
  </si>
  <si>
    <t>Intéressement</t>
  </si>
  <si>
    <t>Jours de repos non pris / CET</t>
  </si>
  <si>
    <t>SIGNATURE DE L'ENTREPRISE</t>
  </si>
  <si>
    <t>Document exclusivement réservé à l’entreprise</t>
  </si>
  <si>
    <t>Raison sociale</t>
  </si>
  <si>
    <t>Récapitulatif des versements et des abondements correspondants</t>
  </si>
  <si>
    <t>TOTAUX</t>
  </si>
  <si>
    <t xml:space="preserve"> Pour les versements des épargnants : </t>
  </si>
  <si>
    <t>SOIT</t>
  </si>
  <si>
    <t>OU</t>
  </si>
  <si>
    <t>SIGNATURE DU CHEF D'ENTREPRISE</t>
  </si>
  <si>
    <r>
      <t>Fait à :</t>
    </r>
    <r>
      <rPr>
        <sz val="11"/>
        <rFont val="Arial"/>
        <family val="2"/>
      </rPr>
      <t/>
    </r>
  </si>
  <si>
    <t xml:space="preserve">Le : </t>
  </si>
  <si>
    <t>Estimation des prélèvements sociaux sur l'abondement de l'entreprise :</t>
  </si>
  <si>
    <t>Pour information, la CSG-CRDS liée à l'abondement est de :</t>
  </si>
  <si>
    <t>sur une base de :</t>
  </si>
  <si>
    <t>et le forfait social de 20% lié à l'abondement du PEI est de :</t>
  </si>
  <si>
    <t>et le forfait social de 16% lié à l'abondement du PERCOI est de :</t>
  </si>
  <si>
    <t xml:space="preserve"> </t>
  </si>
  <si>
    <t>L'ABONDEMENT SERA PRÉLEVÉ AUTOMATIQUEMENT SUR LE COMPTE BANCAIRE DE L'ENTREPRISE</t>
  </si>
  <si>
    <t xml:space="preserve"> chèque(s) établis par chaque épargnant pour leurs versements personnels (titulaire du chèque = personne figurant sur le bulletin de versements)</t>
  </si>
  <si>
    <r>
      <t>Montant de l'abondement prélevé :</t>
    </r>
    <r>
      <rPr>
        <sz val="11"/>
        <rFont val="Arial"/>
        <family val="2"/>
      </rPr>
      <t xml:space="preserve"> </t>
    </r>
  </si>
  <si>
    <t>Versements volontaires</t>
  </si>
  <si>
    <t>Taux :</t>
  </si>
  <si>
    <t>Plafond :</t>
  </si>
  <si>
    <t>Informations concernant l'abondement de votre entreprise :</t>
  </si>
  <si>
    <t>Salarié</t>
  </si>
  <si>
    <t>Type de versements</t>
  </si>
  <si>
    <t>Gamme</t>
  </si>
  <si>
    <t>Grille de gestion pilotée</t>
  </si>
  <si>
    <t>Non salarié</t>
  </si>
  <si>
    <t>Statut</t>
  </si>
  <si>
    <t>GAMME GER</t>
  </si>
  <si>
    <t>GAMME TESORUS</t>
  </si>
  <si>
    <t>Correspondant</t>
  </si>
  <si>
    <t>Ville</t>
  </si>
  <si>
    <t>PEE / PEI</t>
  </si>
  <si>
    <t>PERCO-I</t>
  </si>
  <si>
    <t>Pour un Travailleur Salarié (TS)</t>
  </si>
  <si>
    <t>Plafonds maximum :</t>
  </si>
  <si>
    <t>Pour un Travailleur Non Salarié (TNS)</t>
  </si>
  <si>
    <t>CSG/CRDS</t>
  </si>
  <si>
    <t>Abondement unilatéral</t>
  </si>
  <si>
    <t>Plafond si Salarié :</t>
  </si>
  <si>
    <t>Plafond si Non Salarié :</t>
  </si>
  <si>
    <t>PEE :</t>
  </si>
  <si>
    <t>BULLETIN INDIVIDUEL DE VERSEMENTS SUR VOTRE PLAN D’ÉPARGNE SALARIALE</t>
  </si>
  <si>
    <t>Nom</t>
  </si>
  <si>
    <t>Prénom</t>
  </si>
  <si>
    <t>E-mail</t>
  </si>
  <si>
    <t>NOM DES FONDS</t>
  </si>
  <si>
    <t>110429 - Finama Épargne Court Terme</t>
  </si>
  <si>
    <t>79139 - Finama Actions Internationales</t>
  </si>
  <si>
    <t>116119 - Groupama Sélection PME-ETI</t>
  </si>
  <si>
    <t>SIGNATURE DE L'ÉPARGNANT</t>
  </si>
  <si>
    <t>Fait à :</t>
  </si>
  <si>
    <t>Le :</t>
  </si>
  <si>
    <t>Statut :</t>
  </si>
  <si>
    <t>Gestion pilotée :</t>
  </si>
  <si>
    <t>Oui</t>
  </si>
  <si>
    <t>Non</t>
  </si>
  <si>
    <t>IDENTIFICATION DE L'ÉPARGNANT</t>
  </si>
  <si>
    <t>IDENTIFICATION DE L'ENTREPRISE</t>
  </si>
  <si>
    <t>Année fiscale de référence</t>
  </si>
  <si>
    <t>Contact</t>
  </si>
  <si>
    <t>MONTANT TOTAL À INVESTIR</t>
  </si>
  <si>
    <t>Montant PEE</t>
  </si>
  <si>
    <t>+</t>
  </si>
  <si>
    <t>=</t>
  </si>
  <si>
    <t>PEE</t>
  </si>
  <si>
    <t>Gestion libre</t>
  </si>
  <si>
    <t>Gestion pilotée</t>
  </si>
  <si>
    <t xml:space="preserve">Montant : </t>
  </si>
  <si>
    <t>RÉPARTITION DE L'ABONDEMENT</t>
  </si>
  <si>
    <t>L’abondement de l’entreprise sera réparti dans des proportions identiques à celles du versement de l’épargnant.</t>
  </si>
  <si>
    <t>Groupama Épargne Salariale - Entreprise d'investissement agréée par l'ACPR - Teneur de comptes - Conservateur de parts 
SA au capital de 8.709.015 € - Siège social : 2 boulevard de Pesaro 92000 Nanterre - 428 768 352 RCS Nanterre</t>
  </si>
  <si>
    <t>Le</t>
  </si>
  <si>
    <t>INFORMATIONS CONCERNANT L'ABONDEMENT DE VOTRE ENTREPRISE</t>
  </si>
  <si>
    <t>GAMME DE FONDS &amp; TYPE DE VERSEMENT</t>
  </si>
  <si>
    <t xml:space="preserve">E-mail du correspondant  </t>
  </si>
  <si>
    <t>Montant de l’abondement prélevé
PEE</t>
  </si>
  <si>
    <t>Facultatif - Remplissez cette zone si vous voulez voir dans l'onglet "Fiche Récapitulative" le montant de l'abondement qui vous sera prélévé automatiquement.
Ne pas remplir cette zone si vous choisissez de verser un abondement unilatéral.</t>
  </si>
  <si>
    <t>Ainsi que les bulletins individuels de versements de chaque épargnant (onglet bulletin)</t>
  </si>
  <si>
    <t>DOCUMENTS À FOURNIR</t>
  </si>
  <si>
    <t>PERCO :</t>
  </si>
  <si>
    <t>PERCO</t>
  </si>
  <si>
    <t>Montant PERCO</t>
  </si>
  <si>
    <t>J’atteste sur l’honneur que mon versement est conforme à la réglementation, notamment qu'il provient bien de mes avoirs personnels et que l’ensemble de mes versements de l’année au PEE et au PERCO ne dépasse pas 25 % de ma rémunération annuelle brute.</t>
  </si>
  <si>
    <t>GES ÉVOLUTION</t>
  </si>
  <si>
    <t>Tous les chèques sont à libeller à l'ordre de Groupama Épargne Salariale et à adresser à l'adresse de :</t>
  </si>
  <si>
    <t>X</t>
  </si>
  <si>
    <t>Le chèque est à libeller à l'ordre de Groupama Épargne Salariale et à envoyer à l'adresse suivante :
Groupama Épargne Salariale - Service Clients
46 rue Jules Méline - 53098 Laval Cedex 9</t>
  </si>
  <si>
    <t>Groupama Épargne Salariale - Service Clients
46 rue Jules Méline - 53098 Laval Cedex 9</t>
  </si>
  <si>
    <t>plafonds PEE si non vide</t>
  </si>
  <si>
    <t>plafond PEE si vide</t>
  </si>
  <si>
    <t>plafonds PERCOL si non vide</t>
  </si>
  <si>
    <t>plafond PERCOL si  vide</t>
  </si>
  <si>
    <t>Montant de l’abondement prélevé
PERCO</t>
  </si>
  <si>
    <t>Case à cocher</t>
  </si>
  <si>
    <t>Sélectionnez la gamme de fonds</t>
  </si>
  <si>
    <t xml:space="preserve">Sélectionnez l'origine des versements   </t>
  </si>
  <si>
    <t xml:space="preserve">Pour tout versement volontaire à partir de 8 000 €, une copie de votre pièce d'identité devra être fournie, accompagnée du dernier avis d'imposition pour un versement d’un montant de 15 000 € et plus. </t>
  </si>
  <si>
    <t>Je déclare avoir pris connaissance du règlement du plan, des documents d'information clés (DIC/KID) des fonds remis par mon entreprise et téléchargeables sur www.groupama-es.fr, ainsi que des modalités de fonctionnement des versements individuels jointes au présent bulletin. 
Conformément au contrat d’épargne salariale mis en place par votre entreprise, des frais de versements d’un maximum de 4 % peuvent s’appliquer. Nous vous invitons à contacter votre employeur pour obtenir le montant de ces frais.</t>
  </si>
  <si>
    <t>Nom de naissance</t>
  </si>
  <si>
    <t>Date de naissance</t>
  </si>
  <si>
    <t>Département de naissance</t>
  </si>
  <si>
    <t>Ville de naissance</t>
  </si>
  <si>
    <t>Pays de naissance</t>
  </si>
  <si>
    <t xml:space="preserve">N°Sécurité sociale </t>
  </si>
  <si>
    <t>N'hésitez pas à consulter l'onglet "Autres fonds" pour ajouter d'autres supports de placement.</t>
  </si>
  <si>
    <t>Code et Nom du Fonds</t>
  </si>
  <si>
    <t>004939 - Diversifonds</t>
  </si>
  <si>
    <t>002459 - Fonvical</t>
  </si>
  <si>
    <t>015719 - Oblifonds</t>
  </si>
  <si>
    <t>Avant de sélectionner un fonds, nous vous invitons à vérifier que celui-ci est bien disponible dans votre contrat, en vous connectant à votre Espace Entreprise sur groupama-es.fr, rubrique "Supports".</t>
  </si>
  <si>
    <t>397882 - Groupama Selection Protect 85</t>
  </si>
  <si>
    <t>349192 - PICTET - Multi Asset Global Opportunities P EUR</t>
  </si>
  <si>
    <t>630153 - PICTET - Global Sustainable Credit HP EUR</t>
  </si>
  <si>
    <t>978776 - PICTET - Health P EUR</t>
  </si>
  <si>
    <t>554913 - PICTET - Digital P EUR</t>
  </si>
  <si>
    <t>559557 - PICTET - Timber P EUR</t>
  </si>
  <si>
    <t>435388 - PICTET - Clean Energy P EUR</t>
  </si>
  <si>
    <t>631714 - PICTET - Global Environmental Opportunities P EUR</t>
  </si>
  <si>
    <t>884860 - PICTET - Water P EUR</t>
  </si>
  <si>
    <t>882277 - PICTET - Global Megatrend Selection P EUR</t>
  </si>
  <si>
    <t>982283 - M&amp;G (Lux) Conservative Allocation Fund A EUR Acc</t>
  </si>
  <si>
    <t>724373 - M&amp;G (Lux) Optimal Income Fund A EUR Acc</t>
  </si>
  <si>
    <t>799617 - M&amp;G (Lux) Sustainable Allocation Fund Euro A Acc</t>
  </si>
  <si>
    <t>988058 - M&amp;G (Lux) Dynamic Allocation Fund Euro A Acc</t>
  </si>
  <si>
    <t>107221 - M&amp;G (Lux) Positive Impact A Eur Acc</t>
  </si>
  <si>
    <t>395634 - BSF Sustainable Euro Bond A2 Eur</t>
  </si>
  <si>
    <t>383399 - BGF Global Multi-Asset Income Fund A2</t>
  </si>
  <si>
    <t>795278 - BGF ESG Emerging Markets Bond</t>
  </si>
  <si>
    <t>283533 - BGF Global Allocation E2</t>
  </si>
  <si>
    <t>795781 - BGF ESG Emerging Markets Blended Bond Fund A2 Eur H</t>
  </si>
  <si>
    <t>289902 - BGF Sustainable Energy A2</t>
  </si>
  <si>
    <t>502762 - BGF Euro-Markets A2</t>
  </si>
  <si>
    <t>594748 - DNCA Invest Beyond Alterosa A</t>
  </si>
  <si>
    <t>394235 - DNCA Invest - Eurose A</t>
  </si>
  <si>
    <t>595398 - DNCA Invest - Beyond Semperosa A</t>
  </si>
  <si>
    <t>842267 - ODDO BHF Artificial Intelligence CR-EUR</t>
  </si>
  <si>
    <t>292278 - Magellan (Part C)</t>
  </si>
  <si>
    <t>129669 - Finama Sofidy Immobilier</t>
  </si>
  <si>
    <r>
      <rPr>
        <b/>
        <sz val="22"/>
        <color indexed="9"/>
        <rFont val="Arial"/>
        <family val="2"/>
      </rPr>
      <t>Bulletin de versements - 2024</t>
    </r>
    <r>
      <rPr>
        <sz val="8"/>
        <color indexed="9"/>
        <rFont val="Arial"/>
        <family val="2"/>
      </rPr>
      <t xml:space="preserve">
</t>
    </r>
    <r>
      <rPr>
        <sz val="14"/>
        <color indexed="9"/>
        <rFont val="Arial"/>
        <family val="2"/>
      </rPr>
      <t xml:space="preserve">Avec calcul automatique de l'abondement </t>
    </r>
    <r>
      <rPr>
        <b/>
        <u/>
        <sz val="14"/>
        <color indexed="9"/>
        <rFont val="Arial"/>
        <family val="2"/>
      </rPr>
      <t>par Groupama Épargne Salariale</t>
    </r>
  </si>
  <si>
    <r>
      <t>Mois et année civile de référence</t>
    </r>
    <r>
      <rPr>
        <sz val="8"/>
        <rFont val="Arial"/>
        <family val="2"/>
      </rPr>
      <t xml:space="preserve"> (au format MMAAAA)</t>
    </r>
  </si>
  <si>
    <t>PASS</t>
  </si>
  <si>
    <t>En l'absence de choix de fonds, les sommes seront investies :
- sur le fonds par défaut dans le PEE
- selon le mode de gestion pilotée dans le PERCO : 
          - soit le profil Prudente s'il s'agit de votre premier versement ou si vous aviez opté pour la gestion libre lors de précédent versement,
          - soit avec le même profil de gestion pilotée précédemment choisie.
Si vous choisissez l'option de gestion pilotée, sélectionnez le profil de gestion</t>
  </si>
  <si>
    <t>Civilité</t>
  </si>
  <si>
    <t>N° Sécurité sociale</t>
  </si>
  <si>
    <t xml:space="preserve">Adresse </t>
  </si>
  <si>
    <t>Téléphone</t>
  </si>
  <si>
    <t>Choisissez votre profil</t>
  </si>
  <si>
    <t>Profil Prudent</t>
  </si>
  <si>
    <t>Profil Équilibre</t>
  </si>
  <si>
    <t>Profil Dynamique</t>
  </si>
  <si>
    <t>Origine du versement</t>
  </si>
  <si>
    <t>Fiche récapitulative 
des versements individuels et des abondements 2024</t>
  </si>
  <si>
    <t>Montant total investi (hors frais sur versements)</t>
  </si>
  <si>
    <t xml:space="preserve">556517  - Groupama Global Disruption </t>
  </si>
  <si>
    <t>288332 - Groupama Euro Credit Short Duration</t>
  </si>
  <si>
    <t>450251 - Groupama Future for Generations</t>
  </si>
  <si>
    <t>29902 - Groupama Convictions</t>
  </si>
  <si>
    <t>383734 - Groupama Multistrategies</t>
  </si>
  <si>
    <t>953497 - Groupama America Active Equity</t>
  </si>
  <si>
    <t>271528 - Groupama Euro Active Equity</t>
  </si>
  <si>
    <t>413972 - Groupama Global Bonds</t>
  </si>
  <si>
    <t>959612 - Groupama Europe Active Equity</t>
  </si>
  <si>
    <t>722348 - Groupama Global Active Equity</t>
  </si>
  <si>
    <t>450723 - Groupama Euro Credit</t>
  </si>
  <si>
    <t>Montant total du chèque</t>
  </si>
  <si>
    <t>Prime de partage de la valeur</t>
  </si>
  <si>
    <t>Comment calculer la prime de partage de la valeur (PPV) ?</t>
  </si>
  <si>
    <t>Taille de l'entreprise</t>
  </si>
  <si>
    <t>- 50 salariés</t>
  </si>
  <si>
    <t xml:space="preserve">Montant de la PPV à verser en net </t>
  </si>
  <si>
    <t>La CSG/CRDS de 9,7% s'applique sur la 98,25% du montant de la PPV sauf si le bénéficiaire appartient à une entreprise de moins de 50 salariés et perçoit moins de 3 SMIC.</t>
  </si>
  <si>
    <t>Le versement de la PPV est limité à 3 000€ (ou 6 000 € si vous avez un accord d'intéressement ou un accord de participation volontaire dans votre entreprise)</t>
  </si>
  <si>
    <t>Salaire</t>
  </si>
  <si>
    <t>+ 50 salariés</t>
  </si>
  <si>
    <t xml:space="preserve"> &lt; à renseigner uniquement en cas de versement d'une prime de partage de la valeur</t>
  </si>
  <si>
    <t>- 3 SMIC</t>
  </si>
  <si>
    <t>+ 3 SMIC</t>
  </si>
  <si>
    <t>Le numéro de sécurité sociale est recueilli pour identifier l’épargnant en cas de risque d’homonymie.
Conformément au règlement général sur la protection des données n°2016/679 du 27 avril 2016, vos données personnelles sont traitées par Groupama Épargne Salariale aux fins de tenue des comptes d'épargne salariale. Elles sont destinées aux membres du personnel dûment habilités de Groupama Épargne Salariale ainsi qu’à ses sous-traitants. Elles sont conservées par Groupama Épargne Salariale pendant une durée maximale de trente ans à compter de la disponibilité des avoirs. Vous pouvez demander l’accès, la rectification, l'effacement et la portabilité de vos données personnelles ainsi que limiter ou vous opposer, pour motif légitime, au traitement en écrivant au Délégué Relais à la Protection des Données de Groupama Épargne Salariale – Service du Contrôle interne – 2 boulevard de Pesaro – 92000 Nanterre ou par e-mail : controleinterne@groupama-es.fr. Réf. : BIV 20-08-2024</t>
  </si>
  <si>
    <r>
      <t xml:space="preserve">Montant net de la PPV
pour un salarié percevant
</t>
    </r>
    <r>
      <rPr>
        <b/>
        <sz val="10"/>
        <color rgb="FF177478"/>
        <rFont val="Arial"/>
        <family val="2"/>
      </rPr>
      <t>- de 3 SMIC</t>
    </r>
  </si>
  <si>
    <r>
      <t xml:space="preserve">Montant net de la PPV
pour un salarié percevant
</t>
    </r>
    <r>
      <rPr>
        <b/>
        <sz val="10"/>
        <color rgb="FF177478"/>
        <rFont val="Arial"/>
        <family val="2"/>
      </rPr>
      <t>+ de 3 SMIC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</si>
</sst>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00000"/>
    <numFmt numFmtId="166" formatCode="[&gt;=3000000000000]#&quot; &quot;##&quot; &quot;##&quot; &quot;##&quot; &quot;###&quot; &quot;###&quot; | &quot;##;#&quot; &quot;##&quot; &quot;##&quot; &quot;##&quot; &quot;###&quot; &quot;###"/>
    <numFmt numFmtId="167" formatCode="000000"/>
    <numFmt numFmtId="168" formatCode="00"/>
    <numFmt numFmtId="169" formatCode="0#&quot; &quot;##&quot; &quot;##&quot; &quot;##&quot; &quot;##"/>
  </numFmts>
  <fonts count="111" x14ac:knownFonts="1">
    <font>
      <sz val="11"/>
      <color theme="1"/>
      <name val="Calibri"/>
      <family val="2"/>
      <scheme val="minor"/>
    </font>
    <font>
      <b/>
      <sz val="8"/>
      <name val="Arial"/>
      <family val="2"/>
    </font>
    <font>
      <sz val="10"/>
      <name val="Arial"/>
      <family val="2"/>
    </font>
    <font>
      <u/>
      <sz val="10"/>
      <color indexed="12"/>
      <name val="Arial"/>
      <family val="2"/>
    </font>
    <font>
      <sz val="8"/>
      <color indexed="9"/>
      <name val="Arial"/>
      <family val="2"/>
    </font>
    <font>
      <b/>
      <sz val="22"/>
      <color indexed="9"/>
      <name val="Arial"/>
      <family val="2"/>
    </font>
    <font>
      <sz val="14"/>
      <color indexed="9"/>
      <name val="Arial"/>
      <family val="2"/>
    </font>
    <font>
      <b/>
      <u/>
      <sz val="14"/>
      <color indexed="9"/>
      <name val="Arial"/>
      <family val="2"/>
    </font>
    <font>
      <sz val="8"/>
      <name val="Arial"/>
      <family val="2"/>
    </font>
    <font>
      <sz val="9"/>
      <name val="Arial"/>
      <family val="2"/>
    </font>
    <font>
      <sz val="11"/>
      <name val="Arial"/>
      <family val="2"/>
    </font>
    <font>
      <sz val="12"/>
      <name val="Arial"/>
      <family val="2"/>
    </font>
    <font>
      <sz val="14"/>
      <name val="Arial"/>
      <family val="2"/>
    </font>
    <font>
      <b/>
      <sz val="14"/>
      <name val="Arial"/>
      <family val="2"/>
    </font>
    <font>
      <b/>
      <sz val="20"/>
      <color indexed="9"/>
      <name val="Arial"/>
      <family val="2"/>
    </font>
    <font>
      <i/>
      <sz val="14"/>
      <name val="Arial"/>
      <family val="2"/>
    </font>
    <font>
      <i/>
      <sz val="8"/>
      <name val="Arial"/>
      <family val="2"/>
    </font>
    <font>
      <i/>
      <sz val="11"/>
      <name val="Arial"/>
      <family val="2"/>
    </font>
    <font>
      <b/>
      <u/>
      <sz val="14"/>
      <name val="Arial"/>
      <family val="2"/>
    </font>
    <font>
      <b/>
      <sz val="12"/>
      <name val="Arial"/>
      <family val="2"/>
    </font>
    <font>
      <sz val="11"/>
      <color indexed="17"/>
      <name val="Arial Black"/>
      <family val="2"/>
    </font>
    <font>
      <b/>
      <u/>
      <sz val="12"/>
      <color indexed="25"/>
      <name val="Arial"/>
      <family val="2"/>
    </font>
    <font>
      <b/>
      <sz val="10"/>
      <name val="Arial"/>
      <family val="2"/>
    </font>
    <font>
      <b/>
      <sz val="10"/>
      <color indexed="61"/>
      <name val="Arial"/>
      <family val="2"/>
    </font>
    <font>
      <b/>
      <sz val="11"/>
      <name val="Arial"/>
      <family val="2"/>
    </font>
    <font>
      <b/>
      <sz val="12"/>
      <color indexed="25"/>
      <name val="Arial"/>
      <family val="2"/>
    </font>
    <font>
      <b/>
      <sz val="12"/>
      <color indexed="17"/>
      <name val="Arial"/>
      <family val="2"/>
    </font>
    <font>
      <b/>
      <sz val="10"/>
      <color indexed="17"/>
      <name val="Arial"/>
      <family val="2"/>
    </font>
    <font>
      <b/>
      <sz val="11"/>
      <color indexed="17"/>
      <name val="Arial"/>
      <family val="2"/>
    </font>
    <font>
      <sz val="11"/>
      <name val="Arial Black"/>
      <family val="2"/>
    </font>
    <font>
      <b/>
      <u/>
      <sz val="10"/>
      <name val="Arial"/>
      <family val="2"/>
    </font>
    <font>
      <u/>
      <sz val="10"/>
      <name val="Arial Black"/>
      <family val="2"/>
    </font>
    <font>
      <b/>
      <u/>
      <sz val="12"/>
      <color indexed="17"/>
      <name val="Arial"/>
      <family val="2"/>
    </font>
    <font>
      <b/>
      <u/>
      <sz val="11"/>
      <color indexed="17"/>
      <name val="Arial"/>
      <family val="2"/>
    </font>
    <font>
      <b/>
      <sz val="12"/>
      <color indexed="10"/>
      <name val="Arial"/>
      <family val="2"/>
    </font>
    <font>
      <sz val="10"/>
      <color indexed="10"/>
      <name val="Arial"/>
      <family val="2"/>
    </font>
    <font>
      <u/>
      <sz val="10"/>
      <name val="Arial"/>
      <family val="2"/>
    </font>
    <font>
      <i/>
      <sz val="10"/>
      <name val="Arial"/>
      <family val="2"/>
    </font>
    <font>
      <i/>
      <sz val="9"/>
      <name val="Arial"/>
      <family val="2"/>
    </font>
    <font>
      <b/>
      <i/>
      <sz val="10"/>
      <color indexed="10"/>
      <name val="Arial"/>
      <family val="2"/>
    </font>
    <font>
      <i/>
      <sz val="14"/>
      <name val="Verdana"/>
      <family val="2"/>
    </font>
    <font>
      <i/>
      <sz val="8"/>
      <name val="Verdana"/>
      <family val="2"/>
    </font>
    <font>
      <b/>
      <i/>
      <sz val="10"/>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8"/>
      <color theme="1"/>
      <name val="Arial"/>
      <family val="2"/>
    </font>
    <font>
      <sz val="8"/>
      <color theme="4"/>
      <name val="Arial"/>
      <family val="2"/>
    </font>
    <font>
      <b/>
      <sz val="12"/>
      <color rgb="FF177478"/>
      <name val="Arial"/>
      <family val="2"/>
    </font>
    <font>
      <sz val="11"/>
      <color theme="0"/>
      <name val="Arial Black"/>
      <family val="2"/>
    </font>
    <font>
      <sz val="14"/>
      <color theme="1"/>
      <name val="Arial"/>
      <family val="2"/>
    </font>
    <font>
      <b/>
      <sz val="14"/>
      <color theme="0"/>
      <name val="Arial"/>
      <family val="2"/>
    </font>
    <font>
      <sz val="8"/>
      <color rgb="FFFF0000"/>
      <name val="Arial"/>
      <family val="2"/>
    </font>
    <font>
      <b/>
      <sz val="11"/>
      <color theme="8"/>
      <name val="Calibri"/>
      <family val="2"/>
      <scheme val="minor"/>
    </font>
    <font>
      <b/>
      <sz val="12"/>
      <color theme="8" tint="-0.249977111117893"/>
      <name val="Arial"/>
      <family val="2"/>
    </font>
    <font>
      <b/>
      <sz val="20"/>
      <color theme="0"/>
      <name val="Arial"/>
      <family val="2"/>
    </font>
    <font>
      <sz val="10"/>
      <color theme="1"/>
      <name val="Arial"/>
      <family val="2"/>
    </font>
    <font>
      <b/>
      <sz val="11"/>
      <color theme="1"/>
      <name val="Arial"/>
      <family val="2"/>
    </font>
    <font>
      <b/>
      <sz val="10"/>
      <color theme="0"/>
      <name val="Arial"/>
      <family val="2"/>
    </font>
    <font>
      <sz val="11"/>
      <color theme="1"/>
      <name val="Arial"/>
      <family val="2"/>
    </font>
    <font>
      <sz val="12"/>
      <color rgb="FFFF0000"/>
      <name val="Arial"/>
      <family val="2"/>
    </font>
    <font>
      <i/>
      <sz val="12"/>
      <name val="Arial"/>
      <family val="2"/>
    </font>
    <font>
      <b/>
      <i/>
      <sz val="12"/>
      <name val="Arial"/>
      <family val="2"/>
    </font>
    <font>
      <sz val="12"/>
      <color theme="1"/>
      <name val="Arial"/>
      <family val="2"/>
    </font>
    <font>
      <i/>
      <sz val="12"/>
      <color theme="1"/>
      <name val="Arial"/>
      <family val="2"/>
    </font>
    <font>
      <b/>
      <sz val="12"/>
      <color theme="1"/>
      <name val="Arial"/>
      <family val="2"/>
    </font>
    <font>
      <sz val="12"/>
      <color theme="1"/>
      <name val="Calibri"/>
      <family val="2"/>
      <scheme val="minor"/>
    </font>
    <font>
      <b/>
      <sz val="12"/>
      <color theme="0"/>
      <name val="Arial Black"/>
      <family val="2"/>
    </font>
    <font>
      <b/>
      <sz val="11"/>
      <color indexed="9"/>
      <name val="Arial"/>
      <family val="2"/>
    </font>
    <font>
      <b/>
      <i/>
      <sz val="10"/>
      <color indexed="17"/>
      <name val="Verdana"/>
      <family val="2"/>
    </font>
    <font>
      <b/>
      <i/>
      <sz val="10"/>
      <color indexed="25"/>
      <name val="Verdana"/>
      <family val="2"/>
    </font>
    <font>
      <b/>
      <i/>
      <sz val="10"/>
      <color indexed="62"/>
      <name val="Arial"/>
      <family val="2"/>
    </font>
    <font>
      <b/>
      <i/>
      <sz val="11"/>
      <color indexed="62"/>
      <name val="Arial"/>
      <family val="2"/>
    </font>
    <font>
      <b/>
      <i/>
      <sz val="9"/>
      <color indexed="25"/>
      <name val="Verdana"/>
      <family val="2"/>
    </font>
    <font>
      <sz val="12"/>
      <name val="Arial Black"/>
      <family val="2"/>
    </font>
    <font>
      <b/>
      <sz val="7"/>
      <color indexed="17"/>
      <name val="Arial"/>
      <family val="2"/>
    </font>
    <font>
      <b/>
      <sz val="9"/>
      <color indexed="10"/>
      <name val="Arial"/>
      <family val="2"/>
    </font>
    <font>
      <b/>
      <i/>
      <sz val="10"/>
      <color rgb="FF00B050"/>
      <name val="Arial"/>
      <family val="2"/>
    </font>
    <font>
      <b/>
      <sz val="9"/>
      <color indexed="17"/>
      <name val="Arial"/>
      <family val="2"/>
    </font>
    <font>
      <b/>
      <sz val="11"/>
      <color indexed="12"/>
      <name val="Arial"/>
      <family val="2"/>
    </font>
    <font>
      <b/>
      <sz val="10"/>
      <color indexed="10"/>
      <name val="Arial"/>
      <family val="2"/>
    </font>
    <font>
      <sz val="9"/>
      <color theme="1"/>
      <name val="Arial"/>
      <family val="2"/>
    </font>
    <font>
      <sz val="7.5"/>
      <name val="Arial"/>
      <family val="2"/>
    </font>
    <font>
      <sz val="10"/>
      <color theme="0"/>
      <name val="Arial Black"/>
      <family val="2"/>
    </font>
    <font>
      <sz val="7"/>
      <color theme="1"/>
      <name val="Arial"/>
      <family val="2"/>
    </font>
    <font>
      <sz val="7"/>
      <name val="Arial"/>
      <family val="2"/>
    </font>
    <font>
      <sz val="10"/>
      <color rgb="FFFF0000"/>
      <name val="Arial"/>
      <family val="2"/>
    </font>
    <font>
      <b/>
      <sz val="6"/>
      <color rgb="FFFF0000"/>
      <name val="Arial"/>
      <family val="2"/>
    </font>
    <font>
      <b/>
      <sz val="7"/>
      <color rgb="FFFF0000"/>
      <name val="Arial"/>
      <family val="2"/>
    </font>
    <font>
      <i/>
      <sz val="10"/>
      <color rgb="FFFF0000"/>
      <name val="Arial"/>
      <family val="2"/>
    </font>
    <font>
      <sz val="11"/>
      <color rgb="FFFF0000"/>
      <name val="Arial"/>
      <family val="2"/>
    </font>
    <font>
      <b/>
      <sz val="18"/>
      <color rgb="FF177478"/>
      <name val="Arial"/>
      <family val="2"/>
    </font>
    <font>
      <b/>
      <sz val="14"/>
      <color theme="1"/>
      <name val="Arial"/>
      <family val="2"/>
    </font>
    <font>
      <b/>
      <sz val="9"/>
      <color rgb="FF177478"/>
      <name val="Arial"/>
      <family val="2"/>
    </font>
    <font>
      <b/>
      <sz val="12"/>
      <color theme="8"/>
      <name val="Arial"/>
      <family val="2"/>
    </font>
    <font>
      <b/>
      <sz val="12"/>
      <color theme="3"/>
      <name val="Arial"/>
      <family val="2"/>
    </font>
    <font>
      <i/>
      <sz val="10"/>
      <color rgb="FFFF0000"/>
      <name val="Calibri"/>
      <family val="2"/>
      <scheme val="minor"/>
    </font>
    <font>
      <sz val="10"/>
      <color theme="1"/>
      <name val="Calibri"/>
      <family val="2"/>
      <scheme val="minor"/>
    </font>
    <font>
      <sz val="11"/>
      <color rgb="FFF1EEEB"/>
      <name val="Calibri"/>
      <family val="2"/>
      <scheme val="minor"/>
    </font>
    <font>
      <b/>
      <sz val="12"/>
      <color theme="0"/>
      <name val="Arial"/>
      <family val="2"/>
    </font>
    <font>
      <sz val="10"/>
      <color rgb="FFFF0000"/>
      <name val="Calibri"/>
      <family val="2"/>
      <scheme val="minor"/>
    </font>
    <font>
      <b/>
      <u/>
      <sz val="12"/>
      <color theme="10"/>
      <name val="Arial"/>
      <family val="2"/>
    </font>
    <font>
      <b/>
      <sz val="10"/>
      <color rgb="FFC41E4A"/>
      <name val="Arial"/>
      <family val="2"/>
    </font>
    <font>
      <b/>
      <sz val="11"/>
      <color theme="0"/>
      <name val="Arial"/>
      <family val="2"/>
    </font>
    <font>
      <b/>
      <sz val="11"/>
      <color rgb="FFFF0000"/>
      <name val="Calibri"/>
      <family val="2"/>
      <scheme val="minor"/>
    </font>
    <font>
      <b/>
      <i/>
      <sz val="16"/>
      <color rgb="FF177478"/>
      <name val="Arial"/>
      <family val="2"/>
    </font>
    <font>
      <b/>
      <i/>
      <sz val="14"/>
      <color indexed="17"/>
      <name val="Arial"/>
      <family val="2"/>
    </font>
    <font>
      <b/>
      <sz val="10"/>
      <color rgb="FF177478"/>
      <name val="Arial"/>
      <family val="2"/>
    </font>
    <font>
      <i/>
      <sz val="10"/>
      <color rgb="FFCB521C"/>
      <name val="Arial"/>
      <family val="2"/>
    </font>
    <font>
      <b/>
      <sz val="11"/>
      <color rgb="FFCB511C"/>
      <name val="Calibri"/>
      <family val="2"/>
      <scheme val="minor"/>
    </font>
  </fonts>
  <fills count="21">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tint="-4.9989318521683403E-2"/>
        <bgColor indexed="64"/>
      </patternFill>
    </fill>
    <fill>
      <patternFill patternType="solid">
        <fgColor rgb="FF177478"/>
        <bgColor indexed="64"/>
      </patternFill>
    </fill>
    <fill>
      <patternFill patternType="solid">
        <fgColor theme="0"/>
        <bgColor indexed="64"/>
      </patternFill>
    </fill>
    <fill>
      <patternFill patternType="solid">
        <fgColor theme="2"/>
        <bgColor indexed="64"/>
      </patternFill>
    </fill>
    <fill>
      <patternFill patternType="gray0625">
        <bgColor theme="2"/>
      </patternFill>
    </fill>
    <fill>
      <patternFill patternType="solid">
        <fgColor rgb="FFDFEBED"/>
        <bgColor indexed="64"/>
      </patternFill>
    </fill>
    <fill>
      <patternFill patternType="solid">
        <fgColor rgb="FFDFEBED"/>
        <bgColor indexed="26"/>
      </patternFill>
    </fill>
    <fill>
      <patternFill patternType="solid">
        <fgColor theme="0"/>
        <bgColor indexed="26"/>
      </patternFill>
    </fill>
    <fill>
      <patternFill patternType="solid">
        <fgColor theme="0" tint="-4.9989318521683403E-2"/>
        <bgColor indexed="26"/>
      </patternFill>
    </fill>
    <fill>
      <patternFill patternType="solid">
        <fgColor rgb="FFC5BCB0"/>
        <bgColor indexed="64"/>
      </patternFill>
    </fill>
    <fill>
      <patternFill patternType="solid">
        <fgColor rgb="FFF1EEEB"/>
        <bgColor indexed="64"/>
      </patternFill>
    </fill>
    <fill>
      <patternFill patternType="solid">
        <fgColor rgb="FFF1EEEB"/>
        <bgColor indexed="26"/>
      </patternFill>
    </fill>
    <fill>
      <patternFill patternType="solid">
        <fgColor theme="9" tint="0.79998168889431442"/>
        <bgColor indexed="64"/>
      </patternFill>
    </fill>
    <fill>
      <patternFill patternType="solid">
        <fgColor rgb="FFA2C038"/>
        <bgColor indexed="64"/>
      </patternFill>
    </fill>
    <fill>
      <patternFill patternType="solid">
        <fgColor rgb="FFCB511C"/>
        <bgColor indexed="64"/>
      </patternFill>
    </fill>
    <fill>
      <patternFill patternType="solid">
        <fgColor rgb="FFF2F2F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177478"/>
      </left>
      <right style="thin">
        <color rgb="FF177478"/>
      </right>
      <top style="thin">
        <color rgb="FF177478"/>
      </top>
      <bottom style="thin">
        <color rgb="FF177478"/>
      </bottom>
      <diagonal/>
    </border>
    <border>
      <left style="thin">
        <color rgb="FF177478"/>
      </left>
      <right/>
      <top style="thin">
        <color rgb="FF177478"/>
      </top>
      <bottom/>
      <diagonal/>
    </border>
    <border>
      <left/>
      <right/>
      <top style="thin">
        <color rgb="FF177478"/>
      </top>
      <bottom/>
      <diagonal/>
    </border>
    <border>
      <left/>
      <right/>
      <top/>
      <bottom style="thin">
        <color rgb="FF177478"/>
      </bottom>
      <diagonal/>
    </border>
    <border>
      <left style="thin">
        <color rgb="FF177478"/>
      </left>
      <right/>
      <top/>
      <bottom/>
      <diagonal/>
    </border>
    <border>
      <left style="thin">
        <color rgb="FF177478"/>
      </left>
      <right/>
      <top/>
      <bottom style="thin">
        <color rgb="FF177478"/>
      </bottom>
      <diagonal/>
    </border>
    <border>
      <left/>
      <right style="thin">
        <color rgb="FF177478"/>
      </right>
      <top/>
      <bottom/>
      <diagonal/>
    </border>
    <border>
      <left/>
      <right style="thin">
        <color rgb="FF177478"/>
      </right>
      <top style="thin">
        <color rgb="FF177478"/>
      </top>
      <bottom/>
      <diagonal/>
    </border>
    <border>
      <left/>
      <right style="thin">
        <color rgb="FF177478"/>
      </right>
      <top/>
      <bottom style="thin">
        <color rgb="FF177478"/>
      </bottom>
      <diagonal/>
    </border>
    <border>
      <left style="thin">
        <color rgb="FF177478"/>
      </left>
      <right/>
      <top style="thin">
        <color rgb="FF177478"/>
      </top>
      <bottom style="thin">
        <color rgb="FF177478"/>
      </bottom>
      <diagonal/>
    </border>
    <border>
      <left/>
      <right/>
      <top style="thin">
        <color rgb="FF177478"/>
      </top>
      <bottom style="thin">
        <color rgb="FF177478"/>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rgb="FFA2C038"/>
      </left>
      <right style="medium">
        <color rgb="FFA2C038"/>
      </right>
      <top style="medium">
        <color rgb="FFA2C038"/>
      </top>
      <bottom style="medium">
        <color rgb="FFA2C038"/>
      </bottom>
      <diagonal/>
    </border>
    <border>
      <left/>
      <right style="thin">
        <color rgb="FF177478"/>
      </right>
      <top style="thin">
        <color rgb="FF177478"/>
      </top>
      <bottom style="thin">
        <color rgb="FF177478"/>
      </bottom>
      <diagonal/>
    </border>
    <border>
      <left style="thin">
        <color rgb="FFC5BCB0"/>
      </left>
      <right/>
      <top style="thin">
        <color rgb="FFC5BCB0"/>
      </top>
      <bottom style="thin">
        <color rgb="FFC5BCB0"/>
      </bottom>
      <diagonal/>
    </border>
    <border>
      <left/>
      <right/>
      <top style="thin">
        <color rgb="FFC5BCB0"/>
      </top>
      <bottom style="thin">
        <color rgb="FFC5BCB0"/>
      </bottom>
      <diagonal/>
    </border>
    <border>
      <left/>
      <right style="thin">
        <color rgb="FFC5BCB0"/>
      </right>
      <top style="thin">
        <color rgb="FFC5BCB0"/>
      </top>
      <bottom style="thin">
        <color rgb="FFC5BCB0"/>
      </bottom>
      <diagonal/>
    </border>
    <border>
      <left style="thin">
        <color rgb="FF177478"/>
      </left>
      <right style="thin">
        <color rgb="FF177478"/>
      </right>
      <top style="thin">
        <color rgb="FF177478"/>
      </top>
      <bottom/>
      <diagonal/>
    </border>
    <border>
      <left/>
      <right/>
      <top/>
      <bottom style="thin">
        <color rgb="FFC5BCB0"/>
      </bottom>
      <diagonal/>
    </border>
    <border>
      <left style="thin">
        <color rgb="FFC5BCB0"/>
      </left>
      <right/>
      <top style="thin">
        <color rgb="FFC5BCB0"/>
      </top>
      <bottom/>
      <diagonal/>
    </border>
    <border>
      <left/>
      <right/>
      <top style="thin">
        <color rgb="FFC5BCB0"/>
      </top>
      <bottom/>
      <diagonal/>
    </border>
    <border>
      <left/>
      <right style="thin">
        <color rgb="FFC5BCB0"/>
      </right>
      <top style="thin">
        <color rgb="FFC5BCB0"/>
      </top>
      <bottom/>
      <diagonal/>
    </border>
    <border>
      <left style="thin">
        <color rgb="FFC5BCB0"/>
      </left>
      <right/>
      <top/>
      <bottom/>
      <diagonal/>
    </border>
    <border>
      <left/>
      <right style="thin">
        <color rgb="FFC5BCB0"/>
      </right>
      <top/>
      <bottom/>
      <diagonal/>
    </border>
    <border>
      <left style="thin">
        <color rgb="FFC5BCB0"/>
      </left>
      <right/>
      <top/>
      <bottom style="thin">
        <color rgb="FFC5BCB0"/>
      </bottom>
      <diagonal/>
    </border>
    <border>
      <left/>
      <right style="thin">
        <color rgb="FFC5BCB0"/>
      </right>
      <top/>
      <bottom style="thin">
        <color rgb="FFC5BCB0"/>
      </bottom>
      <diagonal/>
    </border>
    <border>
      <left style="thin">
        <color rgb="FFC5BCB0"/>
      </left>
      <right style="thin">
        <color rgb="FFC5BCB0"/>
      </right>
      <top style="thin">
        <color rgb="FFC5BCB0"/>
      </top>
      <bottom style="thin">
        <color rgb="FFC5BCB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s>
  <cellStyleXfs count="9">
    <xf numFmtId="0" fontId="0" fillId="0" borderId="0"/>
    <xf numFmtId="44" fontId="2"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44" fontId="43" fillId="0" borderId="0" applyFont="0" applyFill="0" applyBorder="0" applyAlignment="0" applyProtection="0"/>
    <xf numFmtId="44" fontId="2"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cellStyleXfs>
  <cellXfs count="650">
    <xf numFmtId="0" fontId="0" fillId="0" borderId="0" xfId="0"/>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0" fillId="2" borderId="0" xfId="0" applyFill="1" applyBorder="1" applyAlignment="1" applyProtection="1">
      <alignment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vertical="center"/>
    </xf>
    <xf numFmtId="167" fontId="22" fillId="3" borderId="0" xfId="0" applyNumberFormat="1" applyFont="1" applyFill="1" applyBorder="1" applyAlignment="1" applyProtection="1">
      <alignment vertical="center"/>
    </xf>
    <xf numFmtId="167" fontId="0" fillId="3" borderId="0" xfId="0" applyNumberForma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13" fillId="2" borderId="0" xfId="0" applyFont="1" applyFill="1" applyBorder="1" applyAlignment="1" applyProtection="1"/>
    <xf numFmtId="0" fontId="20" fillId="2" borderId="0" xfId="0" applyFont="1" applyFill="1" applyBorder="1" applyProtection="1"/>
    <xf numFmtId="0" fontId="21" fillId="2" borderId="0" xfId="0" applyFont="1" applyFill="1" applyBorder="1" applyProtection="1"/>
    <xf numFmtId="0" fontId="11" fillId="2" borderId="0" xfId="0" applyFont="1" applyFill="1" applyBorder="1" applyAlignment="1" applyProtection="1">
      <alignment vertical="center"/>
    </xf>
    <xf numFmtId="0" fontId="25" fillId="2" borderId="0" xfId="0" applyFont="1" applyFill="1" applyBorder="1" applyAlignment="1" applyProtection="1">
      <alignment wrapText="1"/>
    </xf>
    <xf numFmtId="0" fontId="26" fillId="2" borderId="0" xfId="0" applyFont="1" applyFill="1" applyBorder="1" applyAlignment="1" applyProtection="1">
      <alignment wrapText="1"/>
    </xf>
    <xf numFmtId="0" fontId="22" fillId="2" borderId="0" xfId="0" applyFont="1" applyFill="1" applyBorder="1" applyAlignment="1" applyProtection="1">
      <alignment horizontal="right" vertical="center" wrapText="1"/>
    </xf>
    <xf numFmtId="44" fontId="24" fillId="2" borderId="0" xfId="1" applyFont="1" applyFill="1" applyBorder="1" applyAlignment="1" applyProtection="1">
      <alignment horizontal="center" vertical="center" wrapText="1"/>
    </xf>
    <xf numFmtId="0" fontId="27" fillId="2" borderId="0" xfId="0" applyFont="1" applyFill="1" applyBorder="1" applyAlignment="1" applyProtection="1">
      <alignment wrapText="1"/>
    </xf>
    <xf numFmtId="0" fontId="27" fillId="2" borderId="0" xfId="0" applyFont="1" applyFill="1" applyBorder="1" applyAlignment="1" applyProtection="1">
      <alignment horizontal="center" wrapText="1"/>
    </xf>
    <xf numFmtId="44" fontId="28" fillId="2" borderId="0" xfId="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49" fillId="2" borderId="5" xfId="0" applyFont="1" applyFill="1" applyBorder="1" applyAlignment="1" applyProtection="1">
      <alignment vertical="center"/>
    </xf>
    <xf numFmtId="0" fontId="2" fillId="2" borderId="0" xfId="0" applyFont="1" applyFill="1" applyBorder="1" applyAlignment="1" applyProtection="1">
      <alignment vertical="top" wrapText="1"/>
    </xf>
    <xf numFmtId="0" fontId="2" fillId="2" borderId="6" xfId="0" applyFont="1" applyFill="1" applyBorder="1" applyAlignment="1" applyProtection="1">
      <alignment vertical="top" wrapText="1"/>
    </xf>
    <xf numFmtId="0" fontId="24" fillId="2" borderId="5" xfId="0" applyFont="1" applyFill="1" applyBorder="1" applyAlignment="1" applyProtection="1">
      <alignment horizontal="center"/>
    </xf>
    <xf numFmtId="0" fontId="30" fillId="2" borderId="0" xfId="0" applyFont="1" applyFill="1" applyBorder="1" applyProtection="1"/>
    <xf numFmtId="0" fontId="0" fillId="2" borderId="6" xfId="0" applyFill="1" applyBorder="1" applyAlignment="1" applyProtection="1">
      <alignment vertical="center"/>
    </xf>
    <xf numFmtId="0" fontId="2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0" fillId="2" borderId="0" xfId="0" applyFill="1" applyBorder="1" applyProtection="1"/>
    <xf numFmtId="0" fontId="31" fillId="2" borderId="5" xfId="0" applyFont="1" applyFill="1" applyBorder="1" applyProtection="1"/>
    <xf numFmtId="0" fontId="32" fillId="2" borderId="0" xfId="0" applyFont="1" applyFill="1" applyBorder="1" applyAlignment="1" applyProtection="1">
      <alignment vertical="center"/>
    </xf>
    <xf numFmtId="0" fontId="33" fillId="2" borderId="0" xfId="0" applyFont="1" applyFill="1" applyBorder="1" applyAlignment="1" applyProtection="1"/>
    <xf numFmtId="0" fontId="34" fillId="2" borderId="8" xfId="0" applyFont="1" applyFill="1" applyBorder="1" applyAlignment="1" applyProtection="1">
      <alignment vertical="center"/>
    </xf>
    <xf numFmtId="0" fontId="34"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0" fillId="2" borderId="0" xfId="0" applyFont="1" applyFill="1" applyBorder="1" applyProtection="1"/>
    <xf numFmtId="0" fontId="29" fillId="2" borderId="10" xfId="0" applyFont="1" applyFill="1" applyBorder="1" applyProtection="1"/>
    <xf numFmtId="0" fontId="29" fillId="2" borderId="3" xfId="0" applyFont="1" applyFill="1" applyBorder="1" applyProtection="1"/>
    <xf numFmtId="0" fontId="2" fillId="2" borderId="5" xfId="0" applyFont="1" applyFill="1" applyBorder="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6" xfId="0" applyFill="1" applyBorder="1" applyAlignment="1" applyProtection="1">
      <alignment horizontal="center" vertical="center"/>
    </xf>
    <xf numFmtId="0" fontId="10" fillId="2" borderId="7" xfId="0" applyFont="1" applyFill="1" applyBorder="1" applyProtection="1"/>
    <xf numFmtId="0" fontId="10" fillId="2" borderId="8" xfId="0" applyFont="1" applyFill="1" applyBorder="1" applyProtection="1"/>
    <xf numFmtId="0" fontId="0" fillId="2" borderId="8" xfId="0" applyFill="1" applyBorder="1" applyAlignment="1" applyProtection="1">
      <alignment vertical="center"/>
    </xf>
    <xf numFmtId="0" fontId="0" fillId="2" borderId="9" xfId="0" applyFill="1" applyBorder="1" applyAlignment="1" applyProtection="1">
      <alignment vertical="center"/>
    </xf>
    <xf numFmtId="164" fontId="38" fillId="2" borderId="0" xfId="0" applyNumberFormat="1" applyFont="1" applyFill="1" applyAlignment="1" applyProtection="1">
      <alignment vertical="center"/>
    </xf>
    <xf numFmtId="164" fontId="37" fillId="2" borderId="0" xfId="0" applyNumberFormat="1" applyFont="1" applyFill="1" applyAlignment="1" applyProtection="1">
      <alignment vertical="center"/>
    </xf>
    <xf numFmtId="164" fontId="39" fillId="2" borderId="0" xfId="0" applyNumberFormat="1" applyFont="1" applyFill="1" applyBorder="1" applyAlignment="1" applyProtection="1">
      <alignment vertical="center"/>
    </xf>
    <xf numFmtId="0" fontId="37" fillId="2" borderId="0" xfId="0" applyFont="1" applyFill="1" applyAlignment="1" applyProtection="1">
      <alignment horizontal="center" vertical="center"/>
    </xf>
    <xf numFmtId="0" fontId="38" fillId="2" borderId="0" xfId="0" applyFont="1" applyFill="1" applyAlignment="1" applyProtection="1">
      <alignment vertical="center"/>
    </xf>
    <xf numFmtId="0" fontId="37" fillId="2" borderId="0" xfId="0" applyFont="1" applyFill="1" applyAlignment="1" applyProtection="1">
      <alignment vertical="center"/>
    </xf>
    <xf numFmtId="0" fontId="40" fillId="2" borderId="0" xfId="0" applyFont="1" applyFill="1" applyBorder="1" applyAlignment="1" applyProtection="1"/>
    <xf numFmtId="0" fontId="41" fillId="2" borderId="0" xfId="0" applyFont="1" applyFill="1" applyBorder="1" applyAlignment="1" applyProtection="1">
      <alignment horizontal="center"/>
    </xf>
    <xf numFmtId="0" fontId="44" fillId="5" borderId="3" xfId="0" applyFont="1" applyFill="1" applyBorder="1" applyAlignment="1" applyProtection="1">
      <alignment vertical="center"/>
    </xf>
    <xf numFmtId="0" fontId="44" fillId="5" borderId="4" xfId="0" applyFont="1" applyFill="1" applyBorder="1" applyAlignment="1" applyProtection="1">
      <alignment vertical="center"/>
    </xf>
    <xf numFmtId="0" fontId="50" fillId="5" borderId="3" xfId="0" applyFont="1" applyFill="1" applyBorder="1" applyProtection="1"/>
    <xf numFmtId="0" fontId="24" fillId="2" borderId="5" xfId="0" applyFont="1" applyFill="1" applyBorder="1" applyAlignment="1" applyProtection="1">
      <alignment horizontal="center" vertical="center"/>
    </xf>
    <xf numFmtId="0" fontId="51" fillId="2" borderId="0" xfId="0" applyFont="1" applyFill="1" applyBorder="1" applyAlignment="1" applyProtection="1">
      <alignment vertical="center"/>
    </xf>
    <xf numFmtId="0" fontId="51" fillId="2" borderId="0" xfId="0" applyFont="1" applyFill="1" applyAlignment="1" applyProtection="1">
      <alignment vertical="center"/>
    </xf>
    <xf numFmtId="0" fontId="52" fillId="5" borderId="10" xfId="0" applyFont="1" applyFill="1" applyBorder="1" applyProtection="1"/>
    <xf numFmtId="0" fontId="11" fillId="2" borderId="5" xfId="0" applyFont="1" applyFill="1" applyBorder="1" applyAlignment="1" applyProtection="1">
      <alignment vertical="center"/>
    </xf>
    <xf numFmtId="0" fontId="0" fillId="0" borderId="5" xfId="0" applyFill="1" applyBorder="1" applyProtection="1"/>
    <xf numFmtId="0" fontId="22" fillId="0" borderId="0" xfId="0" applyFont="1" applyFill="1" applyBorder="1" applyAlignment="1" applyProtection="1"/>
    <xf numFmtId="0" fontId="0" fillId="0" borderId="0" xfId="0" applyFill="1" applyBorder="1" applyProtection="1"/>
    <xf numFmtId="0" fontId="0" fillId="0" borderId="0" xfId="0" applyFill="1" applyBorder="1" applyAlignment="1" applyProtection="1"/>
    <xf numFmtId="0" fontId="42" fillId="0" borderId="0" xfId="0" applyFont="1" applyFill="1" applyBorder="1" applyAlignment="1" applyProtection="1"/>
    <xf numFmtId="164" fontId="42" fillId="0" borderId="0" xfId="0" applyNumberFormat="1" applyFont="1" applyFill="1" applyBorder="1" applyAlignment="1" applyProtection="1"/>
    <xf numFmtId="0" fontId="22" fillId="0" borderId="2"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4" fontId="37" fillId="2" borderId="0" xfId="0" applyNumberFormat="1" applyFont="1" applyFill="1" applyAlignment="1" applyProtection="1">
      <alignment horizontal="left" vertical="center"/>
    </xf>
    <xf numFmtId="0" fontId="9" fillId="2" borderId="0" xfId="0" applyFont="1" applyFill="1" applyBorder="1" applyAlignment="1" applyProtection="1">
      <alignment horizontal="left"/>
    </xf>
    <xf numFmtId="0" fontId="46" fillId="0" borderId="2" xfId="0" applyFont="1" applyBorder="1" applyAlignment="1" applyProtection="1">
      <alignment horizontal="center" vertical="center"/>
    </xf>
    <xf numFmtId="0" fontId="0" fillId="0" borderId="0" xfId="0" applyFont="1" applyFill="1" applyProtection="1"/>
    <xf numFmtId="0" fontId="0" fillId="0" borderId="0" xfId="0" applyFont="1" applyProtection="1"/>
    <xf numFmtId="0" fontId="46" fillId="0" borderId="0" xfId="0" applyFont="1" applyAlignment="1" applyProtection="1">
      <alignment horizontal="center" vertical="center"/>
    </xf>
    <xf numFmtId="0" fontId="54" fillId="0" borderId="0" xfId="0" applyFont="1" applyFill="1" applyBorder="1" applyAlignment="1" applyProtection="1">
      <alignment horizontal="center" vertical="center"/>
    </xf>
    <xf numFmtId="0" fontId="0" fillId="0" borderId="0" xfId="0" applyFont="1" applyBorder="1" applyProtection="1"/>
    <xf numFmtId="0" fontId="46" fillId="0" borderId="0" xfId="0" applyFont="1" applyBorder="1" applyAlignment="1" applyProtection="1">
      <alignment horizontal="center" vertical="center"/>
    </xf>
    <xf numFmtId="44" fontId="43" fillId="0" borderId="2" xfId="4" applyFont="1" applyFill="1" applyBorder="1" applyProtection="1">
      <protection locked="0"/>
    </xf>
    <xf numFmtId="44" fontId="0" fillId="0" borderId="2" xfId="0" applyNumberFormat="1" applyFill="1" applyBorder="1" applyAlignment="1" applyProtection="1">
      <alignment horizontal="center" vertical="center"/>
      <protection locked="0"/>
    </xf>
    <xf numFmtId="0" fontId="60" fillId="2" borderId="0" xfId="0" applyFont="1" applyFill="1" applyBorder="1" applyAlignment="1" applyProtection="1">
      <alignment vertical="center"/>
    </xf>
    <xf numFmtId="0" fontId="60" fillId="2" borderId="0" xfId="0" applyFont="1" applyFill="1" applyBorder="1" applyAlignment="1" applyProtection="1">
      <alignment horizontal="right" vertical="center"/>
    </xf>
    <xf numFmtId="0" fontId="60" fillId="2" borderId="3" xfId="0" applyFont="1" applyFill="1" applyBorder="1" applyAlignment="1" applyProtection="1">
      <alignment vertical="center"/>
    </xf>
    <xf numFmtId="0" fontId="60" fillId="2" borderId="4" xfId="0" applyFont="1" applyFill="1" applyBorder="1" applyAlignment="1" applyProtection="1">
      <alignment vertical="center"/>
    </xf>
    <xf numFmtId="0" fontId="60" fillId="2" borderId="5" xfId="0" applyFont="1" applyFill="1" applyBorder="1" applyAlignment="1" applyProtection="1">
      <alignment vertical="center"/>
    </xf>
    <xf numFmtId="0" fontId="60" fillId="2" borderId="6" xfId="0" applyFont="1" applyFill="1" applyBorder="1" applyAlignment="1" applyProtection="1">
      <alignment vertical="center"/>
    </xf>
    <xf numFmtId="0" fontId="0" fillId="2" borderId="7" xfId="0" applyFill="1" applyBorder="1" applyAlignment="1" applyProtection="1">
      <alignment vertical="center"/>
    </xf>
    <xf numFmtId="0" fontId="16" fillId="2" borderId="0" xfId="0" applyFont="1" applyFill="1" applyAlignment="1" applyProtection="1">
      <alignment vertical="center"/>
    </xf>
    <xf numFmtId="0" fontId="8" fillId="2" borderId="0" xfId="0" applyFont="1" applyFill="1" applyAlignment="1" applyProtection="1">
      <alignment horizontal="center" vertical="center"/>
    </xf>
    <xf numFmtId="0" fontId="0" fillId="2" borderId="0" xfId="0" applyFill="1" applyProtection="1"/>
    <xf numFmtId="0" fontId="60" fillId="2" borderId="0" xfId="0" applyFont="1" applyFill="1" applyAlignment="1" applyProtection="1">
      <alignment vertical="center"/>
    </xf>
    <xf numFmtId="0" fontId="58" fillId="0" borderId="10" xfId="0" applyFont="1" applyFill="1" applyBorder="1" applyAlignment="1" applyProtection="1">
      <alignment vertical="center"/>
    </xf>
    <xf numFmtId="0" fontId="10" fillId="2" borderId="0" xfId="0" applyFont="1" applyFill="1" applyAlignment="1" applyProtection="1">
      <alignment vertical="center"/>
    </xf>
    <xf numFmtId="0" fontId="10" fillId="2" borderId="2" xfId="0" applyNumberFormat="1" applyFont="1" applyFill="1" applyBorder="1" applyAlignment="1" applyProtection="1">
      <alignment horizontal="center" vertical="center"/>
    </xf>
    <xf numFmtId="0" fontId="0" fillId="2" borderId="5" xfId="0" applyFill="1" applyBorder="1" applyAlignment="1" applyProtection="1">
      <alignment vertical="center"/>
    </xf>
    <xf numFmtId="0" fontId="8"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0" fillId="0" borderId="0" xfId="0" applyFill="1" applyAlignment="1" applyProtection="1">
      <alignment vertical="center"/>
    </xf>
    <xf numFmtId="0" fontId="2" fillId="2" borderId="0" xfId="0" applyFont="1" applyFill="1" applyBorder="1" applyAlignment="1" applyProtection="1">
      <alignment horizontal="right" vertical="center"/>
    </xf>
    <xf numFmtId="0" fontId="36" fillId="2" borderId="0" xfId="0" applyFont="1" applyFill="1" applyAlignment="1" applyProtection="1">
      <alignment vertical="center"/>
    </xf>
    <xf numFmtId="0" fontId="2" fillId="2" borderId="0" xfId="0" applyFont="1" applyFill="1" applyAlignment="1" applyProtection="1">
      <alignment vertical="center"/>
    </xf>
    <xf numFmtId="167" fontId="19" fillId="3" borderId="2" xfId="0" applyNumberFormat="1" applyFont="1" applyFill="1" applyBorder="1" applyAlignment="1" applyProtection="1">
      <alignment horizontal="center" vertical="center"/>
    </xf>
    <xf numFmtId="164" fontId="0" fillId="2" borderId="0" xfId="0" applyNumberFormat="1" applyFill="1" applyBorder="1" applyAlignment="1" applyProtection="1">
      <alignment vertical="center"/>
    </xf>
    <xf numFmtId="44" fontId="61" fillId="2" borderId="0" xfId="1" applyNumberFormat="1" applyFont="1" applyFill="1" applyBorder="1" applyAlignment="1" applyProtection="1">
      <alignment horizontal="center" vertical="center" wrapText="1"/>
    </xf>
    <xf numFmtId="0" fontId="44" fillId="2" borderId="0" xfId="0" applyFont="1" applyFill="1" applyAlignment="1" applyProtection="1">
      <alignment horizontal="center" vertical="center"/>
    </xf>
    <xf numFmtId="0" fontId="58" fillId="2" borderId="5"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30" xfId="0" applyFont="1" applyFill="1" applyBorder="1" applyAlignment="1" applyProtection="1">
      <alignment horizontal="center" vertical="center"/>
    </xf>
    <xf numFmtId="44" fontId="10" fillId="9" borderId="0" xfId="1" applyFont="1" applyFill="1" applyBorder="1" applyAlignment="1" applyProtection="1">
      <alignment horizontal="center" vertical="center" wrapText="1"/>
    </xf>
    <xf numFmtId="0" fontId="82" fillId="6" borderId="16" xfId="0" applyFont="1" applyFill="1" applyBorder="1" applyAlignment="1" applyProtection="1">
      <alignment horizontal="left" vertical="center" wrapText="1"/>
      <protection locked="0"/>
    </xf>
    <xf numFmtId="49" fontId="60" fillId="6" borderId="16" xfId="0" applyNumberFormat="1" applyFont="1" applyFill="1" applyBorder="1" applyAlignment="1" applyProtection="1">
      <alignment horizontal="center" vertical="center"/>
      <protection locked="0"/>
    </xf>
    <xf numFmtId="164" fontId="22" fillId="4" borderId="0" xfId="1" applyNumberFormat="1" applyFont="1" applyFill="1" applyBorder="1" applyAlignment="1" applyProtection="1">
      <alignment horizontal="center" vertical="center"/>
    </xf>
    <xf numFmtId="44" fontId="22" fillId="4" borderId="0" xfId="1" applyFont="1" applyFill="1" applyBorder="1" applyAlignment="1" applyProtection="1">
      <alignment horizontal="center" vertical="center" wrapText="1"/>
    </xf>
    <xf numFmtId="44" fontId="60" fillId="4" borderId="0" xfId="1" applyFont="1" applyFill="1" applyBorder="1" applyAlignment="1" applyProtection="1">
      <alignment horizontal="center" vertical="center" wrapText="1"/>
    </xf>
    <xf numFmtId="164" fontId="22" fillId="4" borderId="18" xfId="1" applyNumberFormat="1" applyFont="1" applyFill="1" applyBorder="1" applyAlignment="1" applyProtection="1">
      <alignment horizontal="center" vertical="center"/>
    </xf>
    <xf numFmtId="164" fontId="78" fillId="4" borderId="20" xfId="1" applyNumberFormat="1" applyFont="1" applyFill="1" applyBorder="1" applyAlignment="1" applyProtection="1">
      <alignment horizontal="right" vertical="center" wrapText="1"/>
    </xf>
    <xf numFmtId="164" fontId="22" fillId="4" borderId="20" xfId="1" applyNumberFormat="1" applyFont="1" applyFill="1" applyBorder="1" applyAlignment="1" applyProtection="1">
      <alignment horizontal="center" vertical="center"/>
    </xf>
    <xf numFmtId="44" fontId="2" fillId="4" borderId="22" xfId="1" applyFont="1" applyFill="1" applyBorder="1" applyAlignment="1" applyProtection="1">
      <alignment vertical="center" wrapText="1"/>
    </xf>
    <xf numFmtId="44" fontId="11" fillId="4" borderId="0" xfId="1" applyFont="1" applyFill="1" applyBorder="1" applyAlignment="1" applyProtection="1">
      <alignment horizontal="center" vertical="center" wrapText="1"/>
    </xf>
    <xf numFmtId="44" fontId="19" fillId="4" borderId="0" xfId="1" applyFont="1" applyFill="1" applyBorder="1" applyAlignment="1" applyProtection="1">
      <alignment horizontal="center" vertical="center" wrapText="1"/>
    </xf>
    <xf numFmtId="9" fontId="11" fillId="4" borderId="0" xfId="1" applyNumberFormat="1" applyFont="1" applyFill="1" applyBorder="1" applyAlignment="1" applyProtection="1">
      <alignment horizontal="center" vertical="center" wrapText="1"/>
    </xf>
    <xf numFmtId="44" fontId="11" fillId="4" borderId="0" xfId="1" applyFont="1" applyFill="1" applyBorder="1" applyAlignment="1" applyProtection="1">
      <alignment vertical="center" wrapText="1"/>
    </xf>
    <xf numFmtId="44" fontId="11" fillId="9" borderId="0" xfId="1" applyFont="1" applyFill="1" applyBorder="1" applyAlignment="1" applyProtection="1">
      <alignment horizontal="center" vertical="center" wrapText="1"/>
    </xf>
    <xf numFmtId="44" fontId="19" fillId="9" borderId="0" xfId="1" applyFont="1" applyFill="1" applyBorder="1" applyAlignment="1" applyProtection="1">
      <alignment horizontal="center" vertical="center" wrapText="1"/>
    </xf>
    <xf numFmtId="9" fontId="11" fillId="9" borderId="0" xfId="1" applyNumberFormat="1" applyFont="1" applyFill="1" applyBorder="1" applyAlignment="1" applyProtection="1">
      <alignment horizontal="center" vertical="center" wrapText="1"/>
    </xf>
    <xf numFmtId="44" fontId="11" fillId="9" borderId="0" xfId="1" applyFont="1" applyFill="1" applyBorder="1" applyAlignment="1" applyProtection="1">
      <alignment vertical="center" wrapText="1"/>
    </xf>
    <xf numFmtId="0" fontId="64" fillId="14" borderId="0" xfId="0" applyFont="1" applyFill="1" applyBorder="1" applyProtection="1"/>
    <xf numFmtId="0" fontId="66" fillId="14" borderId="0" xfId="0" applyFont="1" applyFill="1" applyBorder="1" applyAlignment="1" applyProtection="1">
      <alignment vertical="center"/>
    </xf>
    <xf numFmtId="0" fontId="64" fillId="14" borderId="0" xfId="0" applyFont="1" applyFill="1" applyBorder="1" applyAlignment="1" applyProtection="1">
      <alignment vertical="center"/>
    </xf>
    <xf numFmtId="0" fontId="64" fillId="14" borderId="0" xfId="0" applyFont="1" applyFill="1" applyBorder="1" applyAlignment="1" applyProtection="1">
      <alignment horizontal="left" vertical="center"/>
    </xf>
    <xf numFmtId="0" fontId="64" fillId="14" borderId="36" xfId="0" applyFont="1" applyFill="1" applyBorder="1" applyProtection="1"/>
    <xf numFmtId="44" fontId="2" fillId="4" borderId="0" xfId="1" applyFont="1" applyFill="1" applyBorder="1" applyAlignment="1" applyProtection="1">
      <alignment horizontal="center" vertical="center" wrapText="1"/>
    </xf>
    <xf numFmtId="0" fontId="59" fillId="5" borderId="44" xfId="0" applyFont="1" applyFill="1" applyBorder="1" applyAlignment="1" applyProtection="1">
      <alignment horizontal="center" vertical="center" wrapText="1"/>
    </xf>
    <xf numFmtId="0" fontId="42" fillId="7" borderId="44" xfId="0" applyFont="1" applyFill="1" applyBorder="1" applyAlignment="1" applyProtection="1">
      <alignment horizontal="center" vertical="center" wrapText="1"/>
    </xf>
    <xf numFmtId="166" fontId="11" fillId="2" borderId="44" xfId="0" applyNumberFormat="1" applyFont="1" applyFill="1" applyBorder="1" applyAlignment="1" applyProtection="1">
      <alignment horizontal="center" vertical="center" wrapText="1"/>
    </xf>
    <xf numFmtId="44" fontId="11" fillId="2" borderId="44" xfId="1" applyFont="1" applyFill="1" applyBorder="1" applyAlignment="1" applyProtection="1">
      <alignment horizontal="right" vertical="center" wrapText="1"/>
    </xf>
    <xf numFmtId="44" fontId="62" fillId="8" borderId="44" xfId="4" applyFont="1" applyFill="1" applyBorder="1" applyAlignment="1" applyProtection="1">
      <alignment horizontal="right" vertical="center" wrapText="1"/>
    </xf>
    <xf numFmtId="44" fontId="62" fillId="8" borderId="44" xfId="1" applyNumberFormat="1" applyFont="1" applyFill="1" applyBorder="1" applyAlignment="1" applyProtection="1">
      <alignment horizontal="center" vertical="center" wrapText="1"/>
    </xf>
    <xf numFmtId="9" fontId="58" fillId="2" borderId="2" xfId="0" applyNumberFormat="1" applyFont="1" applyFill="1" applyBorder="1" applyAlignment="1" applyProtection="1">
      <alignment vertical="center"/>
    </xf>
    <xf numFmtId="44" fontId="58" fillId="2" borderId="2" xfId="0" applyNumberFormat="1" applyFont="1" applyFill="1" applyBorder="1" applyAlignment="1" applyProtection="1">
      <alignment vertical="center"/>
    </xf>
    <xf numFmtId="0" fontId="19" fillId="2" borderId="0" xfId="0" applyFont="1" applyFill="1" applyBorder="1" applyAlignment="1" applyProtection="1">
      <alignment horizontal="right" vertical="center" wrapText="1"/>
    </xf>
    <xf numFmtId="164" fontId="0" fillId="16" borderId="2" xfId="0" applyNumberFormat="1" applyFill="1" applyBorder="1" applyAlignment="1" applyProtection="1">
      <alignment horizontal="center" vertical="center"/>
    </xf>
    <xf numFmtId="44" fontId="0" fillId="16" borderId="2" xfId="4" applyFont="1" applyFill="1" applyBorder="1" applyAlignment="1" applyProtection="1">
      <alignment horizontal="center" vertical="center"/>
    </xf>
    <xf numFmtId="44" fontId="10" fillId="4" borderId="0" xfId="1" applyFont="1" applyFill="1" applyBorder="1" applyAlignment="1" applyProtection="1">
      <alignment horizontal="center" vertical="center" wrapText="1"/>
    </xf>
    <xf numFmtId="44" fontId="63" fillId="8" borderId="44" xfId="1" applyFont="1" applyFill="1" applyBorder="1" applyAlignment="1" applyProtection="1">
      <alignment horizontal="center" vertical="center" wrapText="1"/>
    </xf>
    <xf numFmtId="0" fontId="47" fillId="4" borderId="0" xfId="0" applyFont="1" applyFill="1" applyProtection="1"/>
    <xf numFmtId="0" fontId="48" fillId="4" borderId="0" xfId="0" applyFont="1" applyFill="1" applyAlignment="1" applyProtection="1">
      <alignment horizontal="left" vertical="center" wrapText="1"/>
    </xf>
    <xf numFmtId="0" fontId="47" fillId="4" borderId="0" xfId="0" applyFont="1" applyFill="1" applyAlignment="1" applyProtection="1">
      <alignment vertical="center" wrapText="1"/>
    </xf>
    <xf numFmtId="0" fontId="64" fillId="4" borderId="0" xfId="0" applyFont="1" applyFill="1" applyProtection="1"/>
    <xf numFmtId="0" fontId="95" fillId="4" borderId="0" xfId="0" applyFont="1" applyFill="1" applyBorder="1" applyAlignment="1" applyProtection="1">
      <alignment horizontal="right" vertical="center"/>
    </xf>
    <xf numFmtId="0" fontId="64" fillId="4" borderId="0" xfId="0" applyFont="1" applyFill="1" applyAlignment="1" applyProtection="1">
      <alignment vertical="center"/>
    </xf>
    <xf numFmtId="0" fontId="64" fillId="4" borderId="0" xfId="0" applyFont="1" applyFill="1" applyBorder="1" applyAlignment="1" applyProtection="1">
      <alignment vertical="center"/>
    </xf>
    <xf numFmtId="0" fontId="64" fillId="4" borderId="0" xfId="0" applyFont="1" applyFill="1" applyBorder="1" applyProtection="1"/>
    <xf numFmtId="167" fontId="66" fillId="14" borderId="0" xfId="0" applyNumberFormat="1" applyFont="1" applyFill="1" applyBorder="1" applyAlignment="1" applyProtection="1">
      <alignment vertical="center"/>
    </xf>
    <xf numFmtId="165" fontId="66" fillId="14" borderId="0" xfId="0" applyNumberFormat="1" applyFont="1" applyFill="1" applyBorder="1" applyAlignment="1" applyProtection="1">
      <alignment vertical="center"/>
    </xf>
    <xf numFmtId="0" fontId="64" fillId="14" borderId="0" xfId="0" applyFont="1" applyFill="1" applyBorder="1" applyAlignment="1" applyProtection="1">
      <alignment horizontal="right" vertical="center"/>
    </xf>
    <xf numFmtId="0" fontId="96" fillId="4" borderId="0" xfId="0" applyFont="1" applyFill="1" applyProtection="1"/>
    <xf numFmtId="0" fontId="64" fillId="14" borderId="0" xfId="0" applyFont="1" applyFill="1" applyBorder="1" applyAlignment="1" applyProtection="1">
      <alignment horizontal="left" vertical="center" wrapText="1"/>
    </xf>
    <xf numFmtId="0" fontId="61" fillId="14" borderId="0" xfId="0" applyFont="1" applyFill="1" applyBorder="1" applyAlignment="1" applyProtection="1">
      <alignment vertical="top" wrapText="1"/>
    </xf>
    <xf numFmtId="0" fontId="87" fillId="14" borderId="0" xfId="0" applyFont="1" applyFill="1" applyBorder="1" applyAlignment="1" applyProtection="1">
      <alignment vertical="center"/>
    </xf>
    <xf numFmtId="44" fontId="66" fillId="14" borderId="0" xfId="4" applyFont="1" applyFill="1" applyBorder="1" applyAlignment="1" applyProtection="1">
      <alignment vertical="center"/>
    </xf>
    <xf numFmtId="9" fontId="66" fillId="14" borderId="0" xfId="7" applyFont="1" applyFill="1" applyBorder="1" applyAlignment="1" applyProtection="1">
      <alignment vertical="center"/>
    </xf>
    <xf numFmtId="164" fontId="64" fillId="4" borderId="0" xfId="0" applyNumberFormat="1" applyFont="1" applyFill="1" applyBorder="1" applyProtection="1"/>
    <xf numFmtId="0" fontId="65" fillId="14" borderId="0" xfId="0" applyFont="1" applyFill="1" applyBorder="1" applyAlignment="1" applyProtection="1">
      <alignment vertical="center" wrapText="1"/>
    </xf>
    <xf numFmtId="0" fontId="65" fillId="4" borderId="0" xfId="0" applyFont="1" applyFill="1" applyAlignment="1" applyProtection="1">
      <alignment vertical="center" wrapText="1"/>
    </xf>
    <xf numFmtId="0" fontId="65" fillId="14" borderId="36" xfId="0" applyFont="1" applyFill="1" applyBorder="1" applyAlignment="1" applyProtection="1">
      <alignment vertical="center" wrapText="1"/>
    </xf>
    <xf numFmtId="0" fontId="19" fillId="14" borderId="36" xfId="0" applyFont="1" applyFill="1" applyBorder="1" applyAlignment="1" applyProtection="1">
      <alignment horizontal="center" vertical="center"/>
    </xf>
    <xf numFmtId="0" fontId="66" fillId="14" borderId="36" xfId="0" applyFont="1" applyFill="1" applyBorder="1" applyAlignment="1" applyProtection="1">
      <alignment horizontal="right" vertical="center" wrapText="1"/>
    </xf>
    <xf numFmtId="0" fontId="55" fillId="14" borderId="36" xfId="0" applyFont="1" applyFill="1" applyBorder="1" applyAlignment="1" applyProtection="1">
      <alignment horizontal="left" vertical="center" wrapText="1"/>
    </xf>
    <xf numFmtId="0" fontId="64" fillId="14" borderId="38" xfId="0" applyFont="1" applyFill="1" applyBorder="1" applyProtection="1"/>
    <xf numFmtId="0" fontId="95" fillId="4" borderId="0" xfId="0" applyFont="1" applyFill="1" applyBorder="1" applyAlignment="1" applyProtection="1">
      <alignment horizontal="center" vertical="center"/>
    </xf>
    <xf numFmtId="0" fontId="95" fillId="14" borderId="0" xfId="0" applyFont="1" applyFill="1" applyBorder="1" applyAlignment="1" applyProtection="1">
      <alignment vertical="center"/>
    </xf>
    <xf numFmtId="0" fontId="64" fillId="4" borderId="0" xfId="0" applyFont="1" applyFill="1" applyBorder="1" applyAlignment="1" applyProtection="1">
      <alignment horizontal="left" vertical="center"/>
    </xf>
    <xf numFmtId="14" fontId="64" fillId="14" borderId="0" xfId="0" applyNumberFormat="1" applyFont="1" applyFill="1" applyBorder="1" applyAlignment="1" applyProtection="1">
      <alignment vertical="center"/>
    </xf>
    <xf numFmtId="0" fontId="69" fillId="4"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70" fillId="4" borderId="0" xfId="0" applyFont="1" applyFill="1" applyProtection="1"/>
    <xf numFmtId="0" fontId="71" fillId="4" borderId="0" xfId="0" applyFont="1" applyFill="1" applyProtection="1"/>
    <xf numFmtId="0" fontId="2" fillId="4" borderId="0" xfId="0" applyFont="1" applyFill="1" applyProtection="1"/>
    <xf numFmtId="0" fontId="72" fillId="4" borderId="0" xfId="0" applyFont="1" applyFill="1" applyAlignment="1" applyProtection="1">
      <alignment vertical="center" wrapText="1"/>
    </xf>
    <xf numFmtId="0" fontId="73" fillId="4" borderId="0" xfId="0" applyFont="1" applyFill="1" applyAlignment="1" applyProtection="1">
      <alignment vertical="center" wrapText="1"/>
    </xf>
    <xf numFmtId="0" fontId="10" fillId="4" borderId="0" xfId="0" applyFont="1" applyFill="1" applyAlignment="1" applyProtection="1">
      <alignment horizontal="center" vertical="center"/>
    </xf>
    <xf numFmtId="0" fontId="0" fillId="9" borderId="0" xfId="0" applyFill="1" applyAlignment="1" applyProtection="1">
      <alignment horizontal="center" vertical="center"/>
    </xf>
    <xf numFmtId="0" fontId="73" fillId="9" borderId="0" xfId="0" applyFont="1" applyFill="1" applyAlignment="1" applyProtection="1">
      <alignment vertical="center" wrapText="1"/>
    </xf>
    <xf numFmtId="0" fontId="0" fillId="4" borderId="0" xfId="0" applyFill="1" applyAlignment="1" applyProtection="1">
      <alignment horizontal="center" vertical="center"/>
    </xf>
    <xf numFmtId="0" fontId="8" fillId="4" borderId="0" xfId="0" applyFont="1" applyFill="1" applyProtection="1"/>
    <xf numFmtId="0" fontId="11" fillId="9" borderId="0" xfId="0" applyFont="1" applyFill="1" applyAlignment="1" applyProtection="1">
      <alignment horizontal="center" vertical="center"/>
    </xf>
    <xf numFmtId="0" fontId="10" fillId="9" borderId="0" xfId="0" applyFont="1" applyFill="1" applyAlignment="1" applyProtection="1">
      <alignment horizontal="center" vertical="center"/>
    </xf>
    <xf numFmtId="0" fontId="35" fillId="9" borderId="0" xfId="0" applyFont="1" applyFill="1" applyProtection="1"/>
    <xf numFmtId="0" fontId="35" fillId="9" borderId="0" xfId="0" applyFont="1" applyFill="1" applyAlignment="1" applyProtection="1">
      <alignment vertical="top"/>
    </xf>
    <xf numFmtId="0" fontId="35" fillId="10" borderId="0" xfId="0" applyFont="1" applyFill="1" applyProtection="1"/>
    <xf numFmtId="0" fontId="0" fillId="4" borderId="0" xfId="0" applyFill="1" applyProtection="1"/>
    <xf numFmtId="165" fontId="0" fillId="4" borderId="0" xfId="0" applyNumberFormat="1" applyFill="1" applyAlignment="1" applyProtection="1">
      <alignment vertical="center"/>
    </xf>
    <xf numFmtId="0" fontId="0" fillId="4" borderId="0" xfId="0" applyFill="1" applyAlignment="1" applyProtection="1">
      <alignment horizontal="left"/>
    </xf>
    <xf numFmtId="0" fontId="9" fillId="4" borderId="0" xfId="0" applyFont="1" applyFill="1" applyProtection="1"/>
    <xf numFmtId="0" fontId="2" fillId="4" borderId="0" xfId="0" applyFont="1" applyFill="1" applyAlignment="1" applyProtection="1">
      <alignment horizontal="left"/>
    </xf>
    <xf numFmtId="0" fontId="0" fillId="14" borderId="0" xfId="0" applyFill="1" applyAlignment="1" applyProtection="1">
      <alignment horizontal="center" vertical="center"/>
    </xf>
    <xf numFmtId="0" fontId="30" fillId="14" borderId="0" xfId="0" applyFont="1" applyFill="1" applyProtection="1"/>
    <xf numFmtId="0" fontId="74" fillId="14" borderId="0" xfId="0" applyFont="1" applyFill="1" applyProtection="1"/>
    <xf numFmtId="0" fontId="0" fillId="14" borderId="0" xfId="0" applyFill="1" applyProtection="1"/>
    <xf numFmtId="0" fontId="73" fillId="14" borderId="0" xfId="0" applyFont="1" applyFill="1" applyAlignment="1" applyProtection="1">
      <alignment vertical="center" wrapText="1"/>
    </xf>
    <xf numFmtId="0" fontId="11" fillId="14" borderId="0" xfId="0" applyFont="1" applyFill="1" applyAlignment="1" applyProtection="1">
      <alignment vertical="center"/>
    </xf>
    <xf numFmtId="0" fontId="10" fillId="14" borderId="0" xfId="0" applyFont="1" applyFill="1" applyProtection="1"/>
    <xf numFmtId="166" fontId="0" fillId="15" borderId="0" xfId="0" applyNumberFormat="1" applyFill="1" applyAlignment="1" applyProtection="1">
      <alignment vertical="center"/>
    </xf>
    <xf numFmtId="0" fontId="1" fillId="14" borderId="0" xfId="0" applyFont="1" applyFill="1" applyAlignment="1" applyProtection="1"/>
    <xf numFmtId="49" fontId="0" fillId="15" borderId="0" xfId="0" applyNumberFormat="1" applyFill="1" applyAlignment="1" applyProtection="1">
      <alignment vertical="center"/>
    </xf>
    <xf numFmtId="0" fontId="0" fillId="15" borderId="0" xfId="0" applyFill="1" applyProtection="1"/>
    <xf numFmtId="49" fontId="11" fillId="15" borderId="0" xfId="0" applyNumberFormat="1" applyFont="1" applyFill="1" applyAlignment="1" applyProtection="1">
      <alignment vertical="center"/>
    </xf>
    <xf numFmtId="49" fontId="11" fillId="15" borderId="0" xfId="0" applyNumberFormat="1" applyFont="1" applyFill="1" applyAlignment="1" applyProtection="1">
      <alignment horizontal="right" vertical="center"/>
    </xf>
    <xf numFmtId="49" fontId="11" fillId="15" borderId="0" xfId="0" applyNumberFormat="1" applyFont="1" applyFill="1" applyAlignment="1" applyProtection="1">
      <alignment horizontal="left" vertical="center"/>
    </xf>
    <xf numFmtId="0" fontId="11" fillId="14" borderId="0" xfId="0" applyFont="1" applyFill="1" applyProtection="1"/>
    <xf numFmtId="0" fontId="35" fillId="14" borderId="0" xfId="0" applyFont="1" applyFill="1" applyProtection="1"/>
    <xf numFmtId="0" fontId="35" fillId="15" borderId="0" xfId="0" applyFont="1" applyFill="1" applyProtection="1"/>
    <xf numFmtId="0" fontId="35" fillId="14" borderId="0" xfId="0" applyFont="1" applyFill="1" applyAlignment="1" applyProtection="1">
      <alignment vertical="top"/>
    </xf>
    <xf numFmtId="0" fontId="35" fillId="4" borderId="0" xfId="0" applyFont="1" applyFill="1" applyProtection="1"/>
    <xf numFmtId="0" fontId="35" fillId="12" borderId="0" xfId="0" applyFont="1" applyFill="1" applyProtection="1"/>
    <xf numFmtId="0" fontId="35" fillId="4" borderId="0" xfId="0" applyFont="1" applyFill="1" applyAlignment="1" applyProtection="1">
      <alignment vertical="top"/>
    </xf>
    <xf numFmtId="0" fontId="73" fillId="4" borderId="0" xfId="0" applyFont="1" applyFill="1" applyBorder="1" applyAlignment="1" applyProtection="1">
      <alignment vertical="center" wrapText="1"/>
    </xf>
    <xf numFmtId="0" fontId="11" fillId="4" borderId="17" xfId="0" applyFont="1" applyFill="1" applyBorder="1" applyAlignment="1" applyProtection="1">
      <alignment vertical="center" wrapText="1"/>
    </xf>
    <xf numFmtId="0" fontId="11" fillId="4" borderId="18" xfId="0" applyFont="1" applyFill="1" applyBorder="1" applyAlignment="1" applyProtection="1">
      <alignment vertical="center" wrapText="1"/>
    </xf>
    <xf numFmtId="0" fontId="76" fillId="4" borderId="23" xfId="0" applyFont="1" applyFill="1" applyBorder="1" applyAlignment="1" applyProtection="1">
      <alignment horizontal="center" wrapText="1"/>
    </xf>
    <xf numFmtId="0" fontId="2" fillId="4" borderId="2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76" fillId="4" borderId="22" xfId="0" applyFont="1" applyFill="1" applyBorder="1" applyAlignment="1" applyProtection="1">
      <alignment horizontal="center" wrapText="1"/>
    </xf>
    <xf numFmtId="0" fontId="0" fillId="4" borderId="20" xfId="0" applyFill="1" applyBorder="1" applyAlignment="1" applyProtection="1">
      <alignment horizontal="center" vertical="center"/>
    </xf>
    <xf numFmtId="0" fontId="75" fillId="4" borderId="0" xfId="0" applyFont="1" applyFill="1" applyAlignment="1" applyProtection="1">
      <alignment vertical="top"/>
    </xf>
    <xf numFmtId="0" fontId="0" fillId="4" borderId="0" xfId="0" applyFill="1" applyBorder="1" applyAlignment="1" applyProtection="1">
      <alignment horizontal="center" vertical="center"/>
    </xf>
    <xf numFmtId="0" fontId="73" fillId="4" borderId="22" xfId="0" applyFont="1" applyFill="1" applyBorder="1" applyAlignment="1" applyProtection="1">
      <alignment vertical="center" wrapText="1"/>
    </xf>
    <xf numFmtId="0" fontId="79" fillId="4" borderId="22" xfId="0" applyFont="1" applyFill="1" applyBorder="1" applyAlignment="1" applyProtection="1">
      <alignment horizontal="center" vertical="center" wrapText="1"/>
    </xf>
    <xf numFmtId="0" fontId="0" fillId="4" borderId="0" xfId="0" applyFill="1" applyAlignment="1" applyProtection="1">
      <alignment vertical="center" wrapText="1"/>
    </xf>
    <xf numFmtId="0" fontId="80" fillId="4" borderId="20" xfId="0" applyFont="1" applyFill="1" applyBorder="1" applyAlignment="1" applyProtection="1">
      <alignment horizontal="center" vertical="center"/>
    </xf>
    <xf numFmtId="164" fontId="77" fillId="4" borderId="0" xfId="0" applyNumberFormat="1" applyFont="1" applyFill="1" applyAlignment="1" applyProtection="1">
      <alignment vertical="top"/>
    </xf>
    <xf numFmtId="0" fontId="80" fillId="4" borderId="0" xfId="0" applyFont="1" applyFill="1" applyAlignment="1" applyProtection="1">
      <alignment horizontal="center" vertical="center"/>
    </xf>
    <xf numFmtId="0" fontId="81" fillId="4" borderId="0" xfId="0" applyFont="1" applyFill="1" applyAlignment="1" applyProtection="1">
      <alignment horizontal="center"/>
    </xf>
    <xf numFmtId="0" fontId="1" fillId="4" borderId="0" xfId="0" applyFont="1" applyFill="1" applyAlignment="1" applyProtection="1">
      <alignment horizontal="right"/>
    </xf>
    <xf numFmtId="0" fontId="99" fillId="4" borderId="0" xfId="0" applyFont="1" applyFill="1" applyAlignment="1" applyProtection="1">
      <alignment horizontal="center" vertical="center"/>
    </xf>
    <xf numFmtId="0" fontId="99" fillId="4" borderId="0" xfId="0" applyFont="1" applyFill="1" applyAlignment="1" applyProtection="1">
      <alignment vertical="center"/>
    </xf>
    <xf numFmtId="0" fontId="0" fillId="4" borderId="21" xfId="0" applyFill="1" applyBorder="1" applyAlignment="1" applyProtection="1">
      <alignment horizontal="center" vertical="center"/>
    </xf>
    <xf numFmtId="0" fontId="67" fillId="9" borderId="0" xfId="0" applyFont="1" applyFill="1" applyAlignment="1" applyProtection="1">
      <alignment horizontal="center" vertical="center"/>
    </xf>
    <xf numFmtId="0" fontId="64" fillId="9" borderId="0" xfId="0" applyFont="1" applyFill="1" applyProtection="1"/>
    <xf numFmtId="0" fontId="64" fillId="10" borderId="0" xfId="0" applyFont="1" applyFill="1" applyProtection="1"/>
    <xf numFmtId="0" fontId="64" fillId="9" borderId="0" xfId="0" applyFont="1" applyFill="1" applyAlignment="1" applyProtection="1"/>
    <xf numFmtId="0" fontId="64" fillId="9" borderId="0" xfId="0" applyFont="1" applyFill="1" applyAlignment="1" applyProtection="1">
      <alignment vertical="top"/>
    </xf>
    <xf numFmtId="0" fontId="0" fillId="9" borderId="0" xfId="0" applyFont="1" applyFill="1" applyAlignment="1" applyProtection="1">
      <alignment horizontal="center" vertical="center"/>
    </xf>
    <xf numFmtId="0" fontId="57" fillId="9" borderId="0" xfId="0" applyFont="1" applyFill="1" applyAlignment="1" applyProtection="1">
      <alignment horizontal="center" vertical="center"/>
    </xf>
    <xf numFmtId="0" fontId="57" fillId="10" borderId="0" xfId="0" applyFont="1" applyFill="1" applyAlignment="1" applyProtection="1">
      <alignment horizontal="center" vertical="center"/>
    </xf>
    <xf numFmtId="0" fontId="57" fillId="10" borderId="0" xfId="0" quotePrefix="1" applyFont="1" applyFill="1" applyAlignment="1" applyProtection="1">
      <alignment horizontal="center" vertical="center"/>
    </xf>
    <xf numFmtId="0" fontId="0" fillId="9" borderId="0" xfId="0" quotePrefix="1" applyFont="1" applyFill="1" applyAlignment="1" applyProtection="1">
      <alignment horizontal="left" vertical="center"/>
    </xf>
    <xf numFmtId="0" fontId="98" fillId="4" borderId="0" xfId="0" applyFont="1" applyFill="1" applyBorder="1" applyAlignment="1" applyProtection="1">
      <alignment horizontal="center" vertical="center"/>
    </xf>
    <xf numFmtId="0" fontId="2" fillId="4" borderId="0" xfId="0" applyFont="1" applyFill="1" applyBorder="1" applyAlignment="1" applyProtection="1">
      <alignment vertical="center" wrapText="1"/>
    </xf>
    <xf numFmtId="0" fontId="98" fillId="4" borderId="0" xfId="0" applyFont="1" applyFill="1" applyAlignment="1" applyProtection="1">
      <alignment horizontal="center" vertical="center"/>
    </xf>
    <xf numFmtId="0" fontId="97" fillId="4" borderId="0" xfId="0" applyFont="1" applyFill="1" applyAlignment="1" applyProtection="1">
      <alignment horizontal="left" vertical="center"/>
    </xf>
    <xf numFmtId="0" fontId="97" fillId="4" borderId="0" xfId="0" applyFont="1" applyFill="1" applyAlignment="1" applyProtection="1">
      <alignment horizontal="center" vertical="center"/>
    </xf>
    <xf numFmtId="0" fontId="97" fillId="4" borderId="0" xfId="0" applyFont="1" applyFill="1" applyAlignment="1" applyProtection="1">
      <alignment horizontal="right" vertical="center"/>
    </xf>
    <xf numFmtId="0" fontId="81" fillId="4" borderId="0" xfId="0" applyFont="1" applyFill="1" applyAlignment="1" applyProtection="1">
      <alignment horizontal="center" vertical="center"/>
    </xf>
    <xf numFmtId="164" fontId="81" fillId="4" borderId="0" xfId="0" applyNumberFormat="1" applyFont="1" applyFill="1" applyAlignment="1" applyProtection="1">
      <alignment vertical="center"/>
    </xf>
    <xf numFmtId="164" fontId="34" fillId="4" borderId="0" xfId="0" applyNumberFormat="1" applyFont="1" applyFill="1" applyAlignment="1" applyProtection="1">
      <alignment vertical="top"/>
    </xf>
    <xf numFmtId="0" fontId="64"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9" borderId="0" xfId="0" applyFont="1" applyFill="1" applyAlignment="1" applyProtection="1">
      <alignment horizontal="left" vertical="center" wrapText="1"/>
    </xf>
    <xf numFmtId="0" fontId="62" fillId="9" borderId="0" xfId="0" applyFont="1" applyFill="1" applyAlignment="1" applyProtection="1">
      <alignment horizontal="left" vertical="top"/>
    </xf>
    <xf numFmtId="0" fontId="11" fillId="4" borderId="0" xfId="0" applyFont="1" applyFill="1" applyAlignment="1" applyProtection="1">
      <alignment horizontal="left" vertical="center" wrapText="1"/>
    </xf>
    <xf numFmtId="0" fontId="62" fillId="4" borderId="0" xfId="0" applyFont="1" applyFill="1" applyAlignment="1" applyProtection="1">
      <alignment horizontal="left" vertical="top"/>
    </xf>
    <xf numFmtId="0" fontId="57" fillId="9" borderId="0" xfId="0" applyFont="1" applyFill="1" applyAlignment="1" applyProtection="1">
      <alignment vertical="top" wrapText="1"/>
    </xf>
    <xf numFmtId="0" fontId="8" fillId="9" borderId="0" xfId="0" applyFont="1" applyFill="1" applyAlignment="1" applyProtection="1">
      <alignment horizontal="center" vertical="center"/>
    </xf>
    <xf numFmtId="0" fontId="83" fillId="9" borderId="0" xfId="0" applyFont="1" applyFill="1" applyAlignment="1" applyProtection="1">
      <alignment vertical="center"/>
    </xf>
    <xf numFmtId="164" fontId="77" fillId="9" borderId="0" xfId="0" applyNumberFormat="1" applyFont="1" applyFill="1" applyAlignment="1" applyProtection="1">
      <alignment vertical="top"/>
    </xf>
    <xf numFmtId="0" fontId="8" fillId="4" borderId="0" xfId="0" applyFont="1" applyFill="1" applyAlignment="1" applyProtection="1">
      <alignment horizontal="center" vertical="center"/>
    </xf>
    <xf numFmtId="0" fontId="47" fillId="9" borderId="0" xfId="0" applyFont="1" applyFill="1" applyAlignment="1" applyProtection="1">
      <alignment horizontal="center" vertical="center"/>
    </xf>
    <xf numFmtId="0" fontId="82" fillId="9" borderId="0" xfId="0" applyFont="1" applyFill="1" applyAlignment="1" applyProtection="1">
      <alignment vertical="center"/>
    </xf>
    <xf numFmtId="0" fontId="82" fillId="9" borderId="0" xfId="0" applyFont="1" applyFill="1" applyAlignment="1" applyProtection="1">
      <alignment vertical="center" wrapText="1"/>
    </xf>
    <xf numFmtId="0" fontId="60" fillId="9" borderId="0" xfId="0" applyFont="1" applyFill="1" applyBorder="1" applyAlignment="1" applyProtection="1">
      <alignment horizontal="right" vertical="center" wrapText="1"/>
    </xf>
    <xf numFmtId="0" fontId="60" fillId="9" borderId="0" xfId="0" applyFont="1" applyFill="1" applyAlignment="1" applyProtection="1">
      <alignment horizontal="center" vertical="center"/>
    </xf>
    <xf numFmtId="49" fontId="60" fillId="10" borderId="0" xfId="0" applyNumberFormat="1" applyFont="1" applyFill="1" applyAlignment="1" applyProtection="1">
      <alignment vertical="center"/>
    </xf>
    <xf numFmtId="0" fontId="47" fillId="4" borderId="0" xfId="0" applyFont="1" applyFill="1" applyAlignment="1" applyProtection="1">
      <alignment horizontal="center" vertical="center"/>
    </xf>
    <xf numFmtId="0" fontId="85" fillId="4" borderId="0" xfId="0" applyFont="1" applyFill="1" applyAlignment="1" applyProtection="1">
      <alignment horizontal="center" vertical="center"/>
    </xf>
    <xf numFmtId="0" fontId="47" fillId="4" borderId="0" xfId="0" applyFont="1" applyFill="1" applyAlignment="1" applyProtection="1">
      <alignment horizontal="center"/>
    </xf>
    <xf numFmtId="0" fontId="53" fillId="4" borderId="19" xfId="0" applyFont="1" applyFill="1" applyBorder="1" applyAlignment="1" applyProtection="1">
      <alignment horizontal="center" vertical="center"/>
    </xf>
    <xf numFmtId="0" fontId="87" fillId="4" borderId="19" xfId="0" applyFont="1" applyFill="1" applyBorder="1" applyAlignment="1" applyProtection="1">
      <alignment horizontal="center" vertical="center"/>
    </xf>
    <xf numFmtId="0" fontId="88" fillId="4" borderId="19" xfId="0" applyFont="1" applyFill="1" applyBorder="1" applyAlignment="1" applyProtection="1">
      <alignment vertical="center"/>
    </xf>
    <xf numFmtId="0" fontId="87" fillId="4" borderId="0" xfId="0" applyFont="1" applyFill="1" applyAlignment="1" applyProtection="1">
      <alignment horizontal="center" vertical="center"/>
    </xf>
    <xf numFmtId="0" fontId="53" fillId="4" borderId="0" xfId="0" applyFont="1" applyFill="1" applyAlignment="1" applyProtection="1">
      <alignment horizontal="center" vertical="center"/>
    </xf>
    <xf numFmtId="0" fontId="88" fillId="4" borderId="0" xfId="0" applyFont="1" applyFill="1" applyAlignment="1" applyProtection="1">
      <alignment vertical="center"/>
    </xf>
    <xf numFmtId="0" fontId="89" fillId="4" borderId="0" xfId="0" applyFont="1" applyFill="1" applyAlignment="1" applyProtection="1">
      <alignment horizontal="center" vertical="center"/>
    </xf>
    <xf numFmtId="0" fontId="88" fillId="4" borderId="0" xfId="0" applyFont="1" applyFill="1" applyAlignment="1" applyProtection="1">
      <alignment horizontal="center" vertical="center"/>
    </xf>
    <xf numFmtId="0" fontId="82" fillId="4" borderId="0" xfId="0" applyFont="1" applyFill="1" applyAlignment="1" applyProtection="1">
      <alignment vertical="top" wrapText="1"/>
    </xf>
    <xf numFmtId="0" fontId="82" fillId="4" borderId="0" xfId="0" applyFont="1" applyFill="1" applyAlignment="1" applyProtection="1">
      <alignment horizontal="left" wrapText="1"/>
    </xf>
    <xf numFmtId="0" fontId="8" fillId="4" borderId="0" xfId="0" applyFont="1" applyFill="1" applyAlignment="1" applyProtection="1">
      <alignment horizontal="center"/>
    </xf>
    <xf numFmtId="0" fontId="8" fillId="4" borderId="19" xfId="0" applyFont="1" applyFill="1" applyBorder="1" applyAlignment="1" applyProtection="1">
      <alignment horizontal="center" vertical="center"/>
    </xf>
    <xf numFmtId="0" fontId="82" fillId="4" borderId="19" xfId="0" applyFont="1" applyFill="1" applyBorder="1" applyAlignment="1" applyProtection="1">
      <alignment vertical="center" wrapText="1"/>
    </xf>
    <xf numFmtId="0" fontId="82" fillId="4" borderId="0" xfId="0" applyFont="1" applyFill="1" applyAlignment="1" applyProtection="1">
      <alignment vertical="center" wrapText="1"/>
    </xf>
    <xf numFmtId="0" fontId="87" fillId="4" borderId="0" xfId="0" applyFont="1" applyFill="1" applyAlignment="1" applyProtection="1">
      <alignment vertical="center"/>
    </xf>
    <xf numFmtId="0" fontId="86" fillId="4" borderId="19" xfId="0" applyFont="1" applyFill="1" applyBorder="1" applyAlignment="1" applyProtection="1">
      <alignment horizontal="center" vertical="center"/>
    </xf>
    <xf numFmtId="0" fontId="87" fillId="4" borderId="0" xfId="0" applyFont="1" applyFill="1" applyAlignment="1" applyProtection="1">
      <alignment horizontal="left" vertical="center"/>
    </xf>
    <xf numFmtId="0" fontId="87" fillId="4" borderId="0" xfId="0" applyFont="1" applyFill="1" applyProtection="1"/>
    <xf numFmtId="0" fontId="87" fillId="4" borderId="10" xfId="0" applyFont="1" applyFill="1" applyBorder="1" applyAlignment="1" applyProtection="1">
      <alignment horizontal="left" vertical="center"/>
    </xf>
    <xf numFmtId="0" fontId="87" fillId="4" borderId="3" xfId="0" applyFont="1" applyFill="1" applyBorder="1" applyAlignment="1" applyProtection="1">
      <alignment horizontal="center" vertical="center"/>
    </xf>
    <xf numFmtId="0" fontId="87" fillId="4" borderId="4" xfId="0" applyFont="1" applyFill="1" applyBorder="1" applyAlignment="1" applyProtection="1">
      <alignment horizontal="center" vertical="center"/>
    </xf>
    <xf numFmtId="0" fontId="87" fillId="4" borderId="0" xfId="0" applyFont="1" applyFill="1" applyBorder="1" applyAlignment="1" applyProtection="1">
      <alignment horizontal="center" vertical="center"/>
    </xf>
    <xf numFmtId="0" fontId="87" fillId="4" borderId="7" xfId="0" applyFont="1" applyFill="1" applyBorder="1" applyAlignment="1" applyProtection="1">
      <alignment horizontal="left" vertical="center"/>
    </xf>
    <xf numFmtId="0" fontId="87" fillId="4" borderId="8" xfId="0" applyFont="1" applyFill="1" applyBorder="1" applyAlignment="1" applyProtection="1">
      <alignment horizontal="center" vertical="center"/>
    </xf>
    <xf numFmtId="0" fontId="87" fillId="4" borderId="9" xfId="0" applyFont="1" applyFill="1" applyBorder="1" applyAlignment="1" applyProtection="1">
      <alignment horizontal="center" vertical="center"/>
    </xf>
    <xf numFmtId="0" fontId="87" fillId="4" borderId="0" xfId="0" applyFont="1" applyFill="1" applyAlignment="1" applyProtection="1">
      <alignment horizontal="left" indent="15"/>
    </xf>
    <xf numFmtId="0" fontId="87" fillId="4" borderId="0" xfId="0" applyFont="1" applyFill="1" applyAlignment="1" applyProtection="1">
      <alignment horizontal="left"/>
    </xf>
    <xf numFmtId="0" fontId="90" fillId="4" borderId="0" xfId="0" applyFont="1" applyFill="1" applyAlignment="1" applyProtection="1">
      <alignment horizontal="left" vertical="center"/>
    </xf>
    <xf numFmtId="44" fontId="91" fillId="4" borderId="0" xfId="1" applyFont="1" applyFill="1" applyBorder="1" applyAlignment="1" applyProtection="1">
      <alignment horizontal="left" vertical="center"/>
    </xf>
    <xf numFmtId="44" fontId="87" fillId="4" borderId="0" xfId="1" applyFont="1" applyFill="1" applyBorder="1" applyAlignment="1" applyProtection="1">
      <alignment horizontal="left" vertical="center"/>
    </xf>
    <xf numFmtId="0" fontId="87" fillId="4" borderId="19" xfId="0" applyFont="1" applyFill="1" applyBorder="1" applyAlignment="1" applyProtection="1">
      <alignment horizontal="left" vertical="center"/>
    </xf>
    <xf numFmtId="0" fontId="24" fillId="2" borderId="5" xfId="0" applyFont="1" applyFill="1" applyBorder="1" applyAlignment="1" applyProtection="1">
      <alignment vertical="center"/>
    </xf>
    <xf numFmtId="0" fontId="2" fillId="6" borderId="5" xfId="0" applyFont="1" applyFill="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14" fontId="2" fillId="6" borderId="0" xfId="0" applyNumberFormat="1" applyFont="1" applyFill="1" applyBorder="1" applyAlignment="1" applyProtection="1">
      <alignment horizontal="left" vertical="center"/>
    </xf>
    <xf numFmtId="0" fontId="2" fillId="6" borderId="0" xfId="0" applyNumberFormat="1" applyFont="1" applyFill="1" applyBorder="1" applyAlignment="1" applyProtection="1">
      <alignment horizontal="left" vertical="center"/>
    </xf>
    <xf numFmtId="44" fontId="2" fillId="4" borderId="24" xfId="1" applyFont="1" applyFill="1" applyBorder="1" applyAlignment="1" applyProtection="1">
      <alignment vertical="center" wrapText="1"/>
    </xf>
    <xf numFmtId="0" fontId="97" fillId="4" borderId="0" xfId="0" applyFont="1" applyFill="1" applyBorder="1" applyAlignment="1" applyProtection="1">
      <alignment horizontal="left" vertical="center"/>
    </xf>
    <xf numFmtId="0" fontId="97" fillId="4" borderId="0" xfId="0" applyFont="1" applyFill="1" applyBorder="1" applyAlignment="1" applyProtection="1">
      <alignment horizontal="center" vertical="center"/>
    </xf>
    <xf numFmtId="164" fontId="97" fillId="4" borderId="0" xfId="0" applyNumberFormat="1" applyFont="1" applyFill="1" applyBorder="1" applyAlignment="1" applyProtection="1">
      <alignment horizontal="right" vertical="center"/>
    </xf>
    <xf numFmtId="164" fontId="97" fillId="4" borderId="0" xfId="0" applyNumberFormat="1" applyFont="1" applyFill="1" applyBorder="1" applyAlignment="1" applyProtection="1">
      <alignment horizontal="center"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19" fillId="2" borderId="7" xfId="0" applyFont="1" applyFill="1" applyBorder="1" applyAlignment="1" applyProtection="1">
      <alignment vertical="center"/>
    </xf>
    <xf numFmtId="0" fontId="19" fillId="2" borderId="8" xfId="0" applyFont="1" applyFill="1" applyBorder="1" applyAlignment="1" applyProtection="1">
      <alignment vertical="center"/>
    </xf>
    <xf numFmtId="0" fontId="19" fillId="2" borderId="9" xfId="0" applyFont="1" applyFill="1" applyBorder="1" applyAlignment="1" applyProtection="1">
      <alignment vertical="center"/>
    </xf>
    <xf numFmtId="0" fontId="0" fillId="13" borderId="2" xfId="0" applyFill="1" applyBorder="1" applyAlignment="1" applyProtection="1">
      <alignment horizontal="center" vertical="center" wrapText="1"/>
    </xf>
    <xf numFmtId="0" fontId="0" fillId="2" borderId="0" xfId="0" applyFont="1" applyFill="1" applyAlignment="1" applyProtection="1">
      <alignment vertical="center"/>
    </xf>
    <xf numFmtId="0" fontId="0" fillId="2" borderId="0" xfId="0" applyFont="1" applyFill="1" applyAlignment="1">
      <alignment vertical="center"/>
    </xf>
    <xf numFmtId="0" fontId="64" fillId="14" borderId="0" xfId="0" applyFont="1" applyFill="1" applyBorder="1" applyAlignment="1" applyProtection="1">
      <alignment horizontal="left" vertical="center"/>
    </xf>
    <xf numFmtId="0" fontId="64" fillId="4" borderId="0" xfId="0" applyFont="1" applyFill="1"/>
    <xf numFmtId="0" fontId="64" fillId="14" borderId="0" xfId="0" applyFont="1" applyFill="1" applyAlignment="1">
      <alignment vertical="center"/>
    </xf>
    <xf numFmtId="0" fontId="64" fillId="14" borderId="36" xfId="0" applyFont="1" applyFill="1" applyBorder="1"/>
    <xf numFmtId="0" fontId="64" fillId="14" borderId="0" xfId="0" applyFont="1" applyFill="1"/>
    <xf numFmtId="164" fontId="64" fillId="4" borderId="0" xfId="0" applyNumberFormat="1" applyFont="1" applyFill="1"/>
    <xf numFmtId="0" fontId="11" fillId="14" borderId="0" xfId="0" applyFont="1" applyFill="1" applyAlignment="1">
      <alignment horizontal="left" vertical="center"/>
    </xf>
    <xf numFmtId="0" fontId="19" fillId="14" borderId="0" xfId="0" applyFont="1" applyFill="1" applyAlignment="1">
      <alignment horizontal="center" vertical="center"/>
    </xf>
    <xf numFmtId="0" fontId="66" fillId="14" borderId="0" xfId="0" applyFont="1" applyFill="1" applyAlignment="1">
      <alignment horizontal="right" vertical="center" wrapText="1"/>
    </xf>
    <xf numFmtId="0" fontId="55" fillId="14" borderId="0" xfId="0" applyFont="1" applyFill="1" applyAlignment="1">
      <alignment horizontal="left" vertical="center" wrapText="1"/>
    </xf>
    <xf numFmtId="0" fontId="64" fillId="14" borderId="36" xfId="0" applyFont="1" applyFill="1" applyBorder="1" applyAlignment="1">
      <alignment vertical="center"/>
    </xf>
    <xf numFmtId="44" fontId="62" fillId="8" borderId="44" xfId="1" applyFont="1" applyFill="1" applyBorder="1" applyAlignment="1" applyProtection="1">
      <alignment horizontal="center" vertical="center" wrapText="1"/>
    </xf>
    <xf numFmtId="0" fontId="46" fillId="0" borderId="2" xfId="0" applyFont="1" applyBorder="1" applyAlignment="1" applyProtection="1">
      <alignment horizontal="center" vertical="center"/>
    </xf>
    <xf numFmtId="0" fontId="0" fillId="0" borderId="2" xfId="0" applyBorder="1" applyAlignment="1">
      <alignment horizontal="center"/>
    </xf>
    <xf numFmtId="0" fontId="0" fillId="0"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xf>
    <xf numFmtId="0" fontId="0" fillId="0" borderId="2" xfId="0" applyFont="1" applyFill="1" applyBorder="1" applyAlignment="1" applyProtection="1">
      <alignment horizontal="center" vertical="center"/>
      <protection locked="0"/>
    </xf>
    <xf numFmtId="10" fontId="0" fillId="0" borderId="2"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22" fillId="0" borderId="2" xfId="0" applyFont="1" applyFill="1" applyBorder="1" applyAlignment="1" applyProtection="1">
      <alignment horizontal="center"/>
    </xf>
    <xf numFmtId="0" fontId="0" fillId="0" borderId="0" xfId="0" applyFill="1" applyBorder="1" applyAlignment="1" applyProtection="1">
      <alignment horizontal="center"/>
    </xf>
    <xf numFmtId="0" fontId="42" fillId="0" borderId="0" xfId="0" applyFont="1" applyFill="1" applyBorder="1" applyAlignment="1" applyProtection="1">
      <alignment horizontal="center"/>
    </xf>
    <xf numFmtId="164" fontId="42" fillId="0" borderId="0" xfId="0" applyNumberFormat="1" applyFont="1" applyFill="1" applyBorder="1" applyAlignment="1" applyProtection="1">
      <alignment horizontal="center"/>
    </xf>
    <xf numFmtId="0" fontId="64" fillId="14" borderId="0" xfId="0" applyFont="1" applyFill="1" applyBorder="1" applyAlignment="1" applyProtection="1">
      <alignment vertical="center" wrapText="1"/>
    </xf>
    <xf numFmtId="0" fontId="57" fillId="9" borderId="0" xfId="0" applyFont="1" applyFill="1" applyAlignment="1" applyProtection="1">
      <alignment vertical="center" wrapText="1"/>
    </xf>
    <xf numFmtId="0" fontId="11" fillId="14" borderId="0" xfId="0" applyFont="1" applyFill="1" applyAlignment="1" applyProtection="1">
      <alignment horizontal="left"/>
    </xf>
    <xf numFmtId="0" fontId="103" fillId="4" borderId="0" xfId="0" applyFont="1" applyFill="1" applyAlignment="1">
      <alignment horizontal="left" vertical="center"/>
    </xf>
    <xf numFmtId="0" fontId="0" fillId="4" borderId="0" xfId="0" applyFill="1" applyAlignment="1">
      <alignment horizontal="left" vertical="center"/>
    </xf>
    <xf numFmtId="164" fontId="66" fillId="4" borderId="0" xfId="0" applyNumberFormat="1" applyFont="1" applyFill="1" applyAlignment="1">
      <alignment horizontal="center" vertical="center" wrapText="1"/>
    </xf>
    <xf numFmtId="0" fontId="0" fillId="4" borderId="0" xfId="0" applyFill="1" applyAlignment="1">
      <alignment horizontal="center" vertical="center"/>
    </xf>
    <xf numFmtId="0" fontId="81" fillId="4" borderId="0" xfId="0" applyFont="1" applyFill="1" applyAlignment="1">
      <alignment horizontal="center"/>
    </xf>
    <xf numFmtId="164" fontId="77" fillId="4" borderId="0" xfId="0" applyNumberFormat="1" applyFont="1" applyFill="1" applyAlignment="1">
      <alignment vertical="top"/>
    </xf>
    <xf numFmtId="0" fontId="0" fillId="5" borderId="0" xfId="0" applyFill="1"/>
    <xf numFmtId="0" fontId="0" fillId="6" borderId="0" xfId="0" applyFill="1"/>
    <xf numFmtId="0" fontId="10" fillId="4" borderId="0" xfId="0" applyFont="1" applyFill="1" applyAlignment="1">
      <alignment horizontal="center" vertical="center"/>
    </xf>
    <xf numFmtId="0" fontId="73" fillId="4" borderId="0" xfId="0" applyFont="1" applyFill="1" applyAlignment="1">
      <alignment vertical="center" wrapText="1"/>
    </xf>
    <xf numFmtId="0" fontId="0" fillId="9" borderId="0" xfId="0" applyFill="1" applyAlignment="1">
      <alignment horizontal="center" vertical="center"/>
    </xf>
    <xf numFmtId="0" fontId="30" fillId="9" borderId="0" xfId="0" applyFont="1" applyFill="1"/>
    <xf numFmtId="0" fontId="74" fillId="9" borderId="0" xfId="0" applyFont="1" applyFill="1"/>
    <xf numFmtId="0" fontId="0" fillId="9" borderId="0" xfId="0" applyFill="1"/>
    <xf numFmtId="0" fontId="73" fillId="9" borderId="0" xfId="0" applyFont="1" applyFill="1" applyAlignment="1">
      <alignment vertical="center" wrapText="1"/>
    </xf>
    <xf numFmtId="0" fontId="11" fillId="9" borderId="0" xfId="0" applyFont="1" applyFill="1" applyAlignment="1">
      <alignment vertical="center"/>
    </xf>
    <xf numFmtId="0" fontId="10" fillId="9" borderId="0" xfId="0" applyFont="1" applyFill="1" applyAlignment="1">
      <alignment vertical="center"/>
    </xf>
    <xf numFmtId="0" fontId="10" fillId="9" borderId="0" xfId="0" applyFont="1" applyFill="1"/>
    <xf numFmtId="166" fontId="0" fillId="10" borderId="0" xfId="0" applyNumberFormat="1" applyFill="1" applyAlignment="1">
      <alignment vertical="center"/>
    </xf>
    <xf numFmtId="0" fontId="1" fillId="9" borderId="0" xfId="0" applyFont="1" applyFill="1"/>
    <xf numFmtId="0" fontId="64" fillId="9" borderId="0" xfId="0" applyFont="1" applyFill="1"/>
    <xf numFmtId="49" fontId="0" fillId="10" borderId="0" xfId="0" applyNumberFormat="1" applyFill="1" applyAlignment="1">
      <alignment vertical="center"/>
    </xf>
    <xf numFmtId="0" fontId="0" fillId="10" borderId="0" xfId="0" applyFill="1"/>
    <xf numFmtId="49" fontId="11" fillId="10" borderId="0" xfId="0" applyNumberFormat="1" applyFont="1" applyFill="1" applyAlignment="1">
      <alignment vertical="center"/>
    </xf>
    <xf numFmtId="0" fontId="11" fillId="9" borderId="0" xfId="0" applyFont="1" applyFill="1"/>
    <xf numFmtId="0" fontId="11" fillId="9" borderId="0" xfId="0" applyFont="1" applyFill="1" applyAlignment="1">
      <alignment horizontal="left" vertical="center"/>
    </xf>
    <xf numFmtId="0" fontId="19" fillId="11" borderId="16" xfId="0" applyFont="1" applyFill="1" applyBorder="1" applyAlignment="1" applyProtection="1">
      <alignment horizontal="center" vertical="center"/>
      <protection locked="0"/>
    </xf>
    <xf numFmtId="166" fontId="37" fillId="10" borderId="0" xfId="0" applyNumberFormat="1" applyFont="1" applyFill="1" applyAlignment="1">
      <alignment vertical="center"/>
    </xf>
    <xf numFmtId="166" fontId="11" fillId="10" borderId="0" xfId="0" applyNumberFormat="1" applyFont="1" applyFill="1" applyAlignment="1">
      <alignment vertical="center"/>
    </xf>
    <xf numFmtId="49" fontId="11" fillId="10" borderId="0" xfId="0" applyNumberFormat="1" applyFont="1" applyFill="1" applyAlignment="1">
      <alignment horizontal="left" vertical="center"/>
    </xf>
    <xf numFmtId="0" fontId="11" fillId="10" borderId="0" xfId="0" applyFont="1" applyFill="1" applyAlignment="1" applyProtection="1">
      <alignment vertical="center"/>
      <protection locked="0"/>
    </xf>
    <xf numFmtId="0" fontId="19" fillId="10" borderId="0" xfId="0" applyFont="1" applyFill="1" applyAlignment="1" applyProtection="1">
      <alignment vertical="center"/>
      <protection locked="0"/>
    </xf>
    <xf numFmtId="0" fontId="8" fillId="4" borderId="0" xfId="0" applyFont="1" applyFill="1"/>
    <xf numFmtId="165" fontId="0" fillId="9" borderId="0" xfId="0" applyNumberFormat="1" applyFill="1" applyAlignment="1">
      <alignment vertical="center"/>
    </xf>
    <xf numFmtId="0" fontId="11" fillId="10" borderId="0" xfId="0" applyFont="1" applyFill="1" applyAlignment="1">
      <alignment vertical="center"/>
    </xf>
    <xf numFmtId="0" fontId="10" fillId="9" borderId="0" xfId="0" applyFont="1" applyFill="1" applyAlignment="1">
      <alignment horizontal="left"/>
    </xf>
    <xf numFmtId="0" fontId="11" fillId="10" borderId="0" xfId="0" applyFont="1" applyFill="1" applyAlignment="1">
      <alignment horizontal="left" vertical="center"/>
    </xf>
    <xf numFmtId="0" fontId="11" fillId="10" borderId="0" xfId="0" applyFont="1" applyFill="1" applyAlignment="1">
      <alignment horizontal="right" vertical="center"/>
    </xf>
    <xf numFmtId="0" fontId="10" fillId="10" borderId="0" xfId="0" applyFont="1" applyFill="1" applyAlignment="1">
      <alignment horizontal="right" vertical="center"/>
    </xf>
    <xf numFmtId="0" fontId="35" fillId="9" borderId="0" xfId="0" applyFont="1" applyFill="1" applyAlignment="1">
      <alignment vertical="top"/>
    </xf>
    <xf numFmtId="0" fontId="35" fillId="9" borderId="0" xfId="0" applyFont="1" applyFill="1"/>
    <xf numFmtId="0" fontId="35" fillId="10" borderId="0" xfId="0" applyFont="1" applyFill="1"/>
    <xf numFmtId="0" fontId="59" fillId="18" borderId="44" xfId="0" applyFont="1" applyFill="1" applyBorder="1" applyAlignment="1" applyProtection="1">
      <alignment horizontal="center" vertical="center" wrapText="1"/>
    </xf>
    <xf numFmtId="44" fontId="52" fillId="18" borderId="44" xfId="1" applyFont="1" applyFill="1" applyBorder="1" applyAlignment="1" applyProtection="1">
      <alignment horizontal="center" vertical="center" wrapText="1"/>
    </xf>
    <xf numFmtId="0" fontId="64" fillId="14" borderId="0" xfId="0" applyFont="1" applyFill="1" applyBorder="1"/>
    <xf numFmtId="0" fontId="64" fillId="14" borderId="0" xfId="0" applyFont="1" applyFill="1" applyBorder="1" applyAlignment="1">
      <alignment horizontal="left" vertical="center"/>
    </xf>
    <xf numFmtId="0" fontId="60" fillId="6" borderId="16" xfId="0" applyFont="1" applyFill="1" applyBorder="1" applyProtection="1">
      <protection locked="0"/>
    </xf>
    <xf numFmtId="0" fontId="60" fillId="5" borderId="0" xfId="0" applyFont="1" applyFill="1"/>
    <xf numFmtId="0" fontId="104" fillId="17" borderId="0" xfId="0" applyFont="1" applyFill="1"/>
    <xf numFmtId="0" fontId="10" fillId="6" borderId="16" xfId="0" applyFont="1" applyFill="1" applyBorder="1" applyProtection="1">
      <protection locked="0"/>
    </xf>
    <xf numFmtId="0" fontId="57" fillId="10" borderId="0" xfId="0" quotePrefix="1" applyFont="1" applyFill="1" applyAlignment="1" applyProtection="1">
      <alignment horizontal="center" vertical="center"/>
    </xf>
    <xf numFmtId="164" fontId="97" fillId="4" borderId="0" xfId="0" applyNumberFormat="1" applyFont="1" applyFill="1" applyBorder="1" applyAlignment="1" applyProtection="1">
      <alignment horizontal="center" vertical="center"/>
    </xf>
    <xf numFmtId="0" fontId="60" fillId="9" borderId="0" xfId="0" applyFont="1" applyFill="1" applyBorder="1" applyAlignment="1" applyProtection="1">
      <alignment horizontal="right" vertical="center" wrapText="1"/>
    </xf>
    <xf numFmtId="0" fontId="105" fillId="4" borderId="0" xfId="0" applyFont="1" applyFill="1" applyAlignment="1" applyProtection="1">
      <alignment horizontal="left" vertical="center"/>
    </xf>
    <xf numFmtId="0" fontId="47" fillId="19" borderId="0" xfId="0" applyFont="1" applyFill="1"/>
    <xf numFmtId="0" fontId="106" fillId="19" borderId="0" xfId="0" applyFont="1" applyFill="1"/>
    <xf numFmtId="0" fontId="0" fillId="19" borderId="0" xfId="0" applyFill="1"/>
    <xf numFmtId="0" fontId="47" fillId="4" borderId="0" xfId="0" applyFont="1" applyFill="1"/>
    <xf numFmtId="0" fontId="0" fillId="9" borderId="4" xfId="0" applyFill="1" applyBorder="1"/>
    <xf numFmtId="0" fontId="0" fillId="9" borderId="6" xfId="0" applyFill="1" applyBorder="1"/>
    <xf numFmtId="0" fontId="22" fillId="9" borderId="6" xfId="0" applyFont="1" applyFill="1" applyBorder="1"/>
    <xf numFmtId="0" fontId="0" fillId="9" borderId="9" xfId="0" applyFill="1" applyBorder="1"/>
    <xf numFmtId="0" fontId="0" fillId="0" borderId="2" xfId="0" quotePrefix="1" applyFont="1" applyFill="1" applyBorder="1" applyAlignment="1" applyProtection="1">
      <alignment horizontal="center"/>
      <protection locked="0"/>
    </xf>
    <xf numFmtId="0" fontId="103" fillId="10" borderId="0" xfId="0" applyFont="1" applyFill="1" applyAlignment="1">
      <alignment horizontal="left" vertical="center"/>
    </xf>
    <xf numFmtId="0" fontId="0" fillId="20" borderId="18" xfId="0" applyFill="1" applyBorder="1"/>
    <xf numFmtId="0" fontId="0" fillId="20" borderId="23" xfId="0" applyFill="1" applyBorder="1"/>
    <xf numFmtId="0" fontId="0" fillId="20" borderId="0" xfId="0" applyFill="1"/>
    <xf numFmtId="0" fontId="0" fillId="20" borderId="22" xfId="0" applyFill="1" applyBorder="1"/>
    <xf numFmtId="0" fontId="0" fillId="20" borderId="0" xfId="0" applyFill="1" applyAlignment="1">
      <alignment horizontal="center"/>
    </xf>
    <xf numFmtId="0" fontId="0" fillId="20" borderId="0" xfId="0" applyFill="1" applyAlignment="1">
      <alignment wrapText="1"/>
    </xf>
    <xf numFmtId="0" fontId="22" fillId="20" borderId="0" xfId="0" applyFont="1" applyFill="1"/>
    <xf numFmtId="0" fontId="22" fillId="20" borderId="22" xfId="0" applyFont="1" applyFill="1" applyBorder="1"/>
    <xf numFmtId="0" fontId="42" fillId="20" borderId="0" xfId="0" applyFont="1" applyFill="1"/>
    <xf numFmtId="164" fontId="42" fillId="20" borderId="0" xfId="0" applyNumberFormat="1" applyFont="1" applyFill="1"/>
    <xf numFmtId="0" fontId="109" fillId="20" borderId="0" xfId="0" applyFont="1" applyFill="1" applyAlignment="1">
      <alignment vertical="top" wrapText="1"/>
    </xf>
    <xf numFmtId="0" fontId="0" fillId="20" borderId="19" xfId="0" applyFill="1" applyBorder="1"/>
    <xf numFmtId="0" fontId="0" fillId="20" borderId="24" xfId="0" applyFill="1" applyBorder="1"/>
    <xf numFmtId="0" fontId="0" fillId="20" borderId="17" xfId="0" applyFill="1" applyBorder="1"/>
    <xf numFmtId="0" fontId="107" fillId="20" borderId="20" xfId="0" applyFont="1" applyFill="1" applyBorder="1"/>
    <xf numFmtId="0" fontId="0" fillId="20" borderId="20" xfId="0" applyFill="1" applyBorder="1"/>
    <xf numFmtId="0" fontId="0" fillId="20" borderId="21" xfId="0" applyFill="1" applyBorder="1"/>
    <xf numFmtId="0" fontId="110" fillId="2" borderId="0" xfId="0" applyFont="1" applyFill="1" applyAlignment="1" applyProtection="1">
      <alignment vertical="center" wrapText="1"/>
    </xf>
    <xf numFmtId="0" fontId="11" fillId="14" borderId="0" xfId="0" applyFont="1" applyFill="1" applyBorder="1" applyAlignment="1" applyProtection="1">
      <alignment horizontal="left" vertical="center" wrapText="1"/>
    </xf>
    <xf numFmtId="0" fontId="66" fillId="6" borderId="0" xfId="0" applyFont="1" applyFill="1" applyBorder="1" applyAlignment="1" applyProtection="1">
      <alignment horizontal="center" vertical="center" wrapText="1"/>
      <protection locked="0"/>
    </xf>
    <xf numFmtId="0" fontId="66" fillId="6" borderId="0" xfId="0" applyFont="1" applyFill="1" applyBorder="1" applyAlignment="1" applyProtection="1">
      <alignment horizontal="center" vertical="center"/>
      <protection locked="0"/>
    </xf>
    <xf numFmtId="164" fontId="66" fillId="6" borderId="0" xfId="0" applyNumberFormat="1" applyFont="1" applyFill="1" applyBorder="1" applyAlignment="1" applyProtection="1">
      <alignment horizontal="center" vertical="center"/>
      <protection locked="0"/>
    </xf>
    <xf numFmtId="0" fontId="94" fillId="14" borderId="0" xfId="0" applyFont="1" applyFill="1" applyAlignment="1">
      <alignment horizontal="left" vertical="center" wrapText="1"/>
    </xf>
    <xf numFmtId="0" fontId="68" fillId="13" borderId="0" xfId="0" applyFont="1" applyFill="1" applyBorder="1" applyAlignment="1" applyProtection="1">
      <alignment horizontal="center" vertical="center"/>
    </xf>
    <xf numFmtId="0" fontId="64" fillId="6" borderId="0" xfId="0" applyFont="1" applyFill="1" applyAlignment="1" applyProtection="1">
      <alignment horizontal="center" vertical="center"/>
      <protection locked="0"/>
    </xf>
    <xf numFmtId="0" fontId="4" fillId="5" borderId="0" xfId="0" applyFont="1" applyFill="1" applyBorder="1" applyAlignment="1" applyProtection="1">
      <alignment horizontal="left" vertical="center" wrapText="1"/>
    </xf>
    <xf numFmtId="0" fontId="56" fillId="18" borderId="0" xfId="0" applyFont="1" applyFill="1" applyBorder="1" applyAlignment="1" applyProtection="1">
      <alignment horizontal="center" vertical="center" wrapText="1"/>
    </xf>
    <xf numFmtId="0" fontId="55" fillId="4" borderId="0" xfId="0" applyFont="1" applyFill="1" applyBorder="1" applyAlignment="1" applyProtection="1">
      <alignment horizontal="left" vertical="center"/>
    </xf>
    <xf numFmtId="0" fontId="11" fillId="14" borderId="0" xfId="0" applyFont="1" applyFill="1" applyBorder="1" applyAlignment="1" applyProtection="1">
      <alignment horizontal="right" vertical="center"/>
    </xf>
    <xf numFmtId="49" fontId="66" fillId="6" borderId="0" xfId="0" applyNumberFormat="1" applyFont="1" applyFill="1" applyBorder="1" applyAlignment="1" applyProtection="1">
      <alignment horizontal="center" vertical="center"/>
      <protection locked="0"/>
    </xf>
    <xf numFmtId="0" fontId="66" fillId="6" borderId="32" xfId="0" applyFont="1" applyFill="1" applyBorder="1" applyAlignment="1" applyProtection="1">
      <alignment horizontal="center" vertical="center"/>
      <protection locked="0"/>
    </xf>
    <xf numFmtId="0" fontId="66" fillId="6" borderId="33" xfId="0" applyFont="1" applyFill="1" applyBorder="1" applyAlignment="1" applyProtection="1">
      <alignment horizontal="center" vertical="center"/>
      <protection locked="0"/>
    </xf>
    <xf numFmtId="0" fontId="66" fillId="6" borderId="34" xfId="0" applyFont="1" applyFill="1" applyBorder="1" applyAlignment="1" applyProtection="1">
      <alignment horizontal="center" vertical="center"/>
      <protection locked="0"/>
    </xf>
    <xf numFmtId="0" fontId="64" fillId="14" borderId="0" xfId="0" applyFont="1" applyFill="1" applyBorder="1" applyAlignment="1" applyProtection="1">
      <alignment horizontal="center" vertical="center"/>
    </xf>
    <xf numFmtId="14" fontId="66" fillId="6" borderId="32" xfId="0" applyNumberFormat="1" applyFont="1" applyFill="1" applyBorder="1" applyAlignment="1" applyProtection="1">
      <alignment horizontal="center" vertical="center"/>
      <protection locked="0"/>
    </xf>
    <xf numFmtId="0" fontId="19" fillId="14" borderId="0" xfId="0" applyFont="1" applyFill="1" applyBorder="1" applyAlignment="1" applyProtection="1">
      <alignment horizontal="center" vertical="center"/>
    </xf>
    <xf numFmtId="0" fontId="64" fillId="14" borderId="0" xfId="0" applyFont="1" applyFill="1" applyBorder="1" applyAlignment="1" applyProtection="1">
      <alignment horizontal="left" vertical="center" wrapText="1"/>
    </xf>
    <xf numFmtId="167" fontId="66" fillId="6" borderId="0" xfId="0" applyNumberFormat="1" applyFont="1" applyFill="1" applyAlignment="1" applyProtection="1">
      <alignment horizontal="left" vertical="center"/>
      <protection locked="0"/>
    </xf>
    <xf numFmtId="0" fontId="11" fillId="14" borderId="0" xfId="0" applyFont="1" applyFill="1" applyBorder="1" applyAlignment="1" applyProtection="1">
      <alignment horizontal="left" vertical="center"/>
    </xf>
    <xf numFmtId="165" fontId="66" fillId="6" borderId="0" xfId="0" applyNumberFormat="1" applyFont="1" applyFill="1" applyAlignment="1" applyProtection="1">
      <alignment horizontal="left" vertical="center"/>
      <protection locked="0"/>
    </xf>
    <xf numFmtId="0" fontId="66" fillId="6" borderId="0" xfId="0" applyFont="1" applyFill="1" applyAlignment="1" applyProtection="1">
      <alignment horizontal="left" vertical="center"/>
      <protection locked="0"/>
    </xf>
    <xf numFmtId="0" fontId="64" fillId="14" borderId="0" xfId="0" applyFont="1" applyFill="1" applyBorder="1" applyAlignment="1" applyProtection="1">
      <alignment horizontal="left" vertical="center"/>
    </xf>
    <xf numFmtId="0" fontId="102" fillId="6" borderId="0" xfId="2" applyFont="1" applyFill="1" applyBorder="1" applyAlignment="1" applyProtection="1">
      <alignment horizontal="left" vertical="center"/>
      <protection locked="0"/>
    </xf>
    <xf numFmtId="9" fontId="66" fillId="6" borderId="0" xfId="7" applyFont="1" applyFill="1" applyBorder="1" applyAlignment="1" applyProtection="1">
      <alignment horizontal="center" vertical="center"/>
      <protection locked="0"/>
    </xf>
    <xf numFmtId="0" fontId="64" fillId="14" borderId="0" xfId="0" applyFont="1" applyFill="1" applyBorder="1" applyAlignment="1" applyProtection="1">
      <alignment horizontal="right" vertical="center"/>
    </xf>
    <xf numFmtId="0" fontId="0" fillId="6" borderId="2" xfId="0" applyFill="1" applyBorder="1" applyAlignment="1" applyProtection="1">
      <alignment horizontal="center" vertical="center"/>
      <protection locked="0"/>
    </xf>
    <xf numFmtId="44" fontId="0" fillId="6" borderId="14" xfId="5" applyFont="1" applyFill="1" applyBorder="1" applyAlignment="1" applyProtection="1">
      <alignment vertical="center"/>
      <protection locked="0"/>
    </xf>
    <xf numFmtId="44" fontId="0" fillId="6" borderId="13" xfId="5" applyFont="1" applyFill="1" applyBorder="1" applyAlignment="1" applyProtection="1">
      <alignment vertical="center"/>
      <protection locked="0"/>
    </xf>
    <xf numFmtId="44" fontId="0" fillId="6" borderId="15" xfId="5" applyFont="1" applyFill="1" applyBorder="1" applyAlignment="1" applyProtection="1">
      <alignment vertical="center"/>
      <protection locked="0"/>
    </xf>
    <xf numFmtId="0" fontId="22" fillId="20" borderId="0" xfId="0" applyFont="1" applyFill="1" applyAlignment="1">
      <alignment horizontal="center"/>
    </xf>
    <xf numFmtId="0" fontId="0" fillId="20" borderId="0" xfId="0" applyFill="1" applyAlignment="1">
      <alignment horizontal="center"/>
    </xf>
    <xf numFmtId="0" fontId="2" fillId="20" borderId="0" xfId="0" applyFont="1" applyFill="1" applyAlignment="1">
      <alignment horizontal="center"/>
    </xf>
    <xf numFmtId="0" fontId="0" fillId="20" borderId="22" xfId="0" applyFill="1" applyBorder="1" applyAlignment="1">
      <alignment horizontal="center"/>
    </xf>
    <xf numFmtId="0" fontId="22" fillId="20" borderId="0" xfId="0" applyFont="1" applyFill="1" applyAlignment="1">
      <alignment horizontal="left" vertical="center" wrapText="1"/>
    </xf>
    <xf numFmtId="164" fontId="42" fillId="20" borderId="14" xfId="0" applyNumberFormat="1" applyFont="1" applyFill="1" applyBorder="1" applyAlignment="1">
      <alignment horizontal="center" vertical="center"/>
    </xf>
    <xf numFmtId="164" fontId="42" fillId="20" borderId="13" xfId="0" applyNumberFormat="1" applyFont="1" applyFill="1" applyBorder="1" applyAlignment="1">
      <alignment horizontal="center" vertical="center"/>
    </xf>
    <xf numFmtId="164" fontId="42" fillId="20" borderId="15" xfId="0" applyNumberFormat="1" applyFont="1" applyFill="1" applyBorder="1" applyAlignment="1">
      <alignment horizontal="center" vertical="center"/>
    </xf>
    <xf numFmtId="0" fontId="109" fillId="20" borderId="0" xfId="0" applyFont="1" applyFill="1" applyAlignment="1">
      <alignment horizontal="left" vertical="top" wrapText="1"/>
    </xf>
    <xf numFmtId="0" fontId="109" fillId="20" borderId="41" xfId="0" applyFont="1" applyFill="1" applyBorder="1" applyAlignment="1">
      <alignment horizontal="left" vertical="top" wrapText="1"/>
    </xf>
    <xf numFmtId="164" fontId="42" fillId="20" borderId="0" xfId="0" applyNumberFormat="1" applyFont="1" applyFill="1" applyAlignment="1">
      <alignment horizontal="center"/>
    </xf>
    <xf numFmtId="164" fontId="22" fillId="20" borderId="0" xfId="0" applyNumberFormat="1" applyFont="1" applyFill="1" applyAlignment="1">
      <alignment horizontal="left" vertical="center" wrapText="1"/>
    </xf>
    <xf numFmtId="167" fontId="19" fillId="15" borderId="32" xfId="0" applyNumberFormat="1" applyFont="1" applyFill="1" applyBorder="1" applyAlignment="1" applyProtection="1">
      <alignment horizontal="left" vertical="center"/>
    </xf>
    <xf numFmtId="167" fontId="19" fillId="15" borderId="33" xfId="0" applyNumberFormat="1" applyFont="1" applyFill="1" applyBorder="1" applyAlignment="1" applyProtection="1">
      <alignment horizontal="left" vertical="center"/>
    </xf>
    <xf numFmtId="167" fontId="19" fillId="15" borderId="34" xfId="0" applyNumberFormat="1" applyFont="1" applyFill="1" applyBorder="1" applyAlignment="1" applyProtection="1">
      <alignment horizontal="left" vertical="center"/>
    </xf>
    <xf numFmtId="0" fontId="19" fillId="15" borderId="32" xfId="0" applyNumberFormat="1" applyFont="1" applyFill="1" applyBorder="1" applyAlignment="1" applyProtection="1">
      <alignment horizontal="center" vertical="center"/>
    </xf>
    <xf numFmtId="0" fontId="19" fillId="15" borderId="33" xfId="0" applyNumberFormat="1" applyFont="1" applyFill="1" applyBorder="1" applyAlignment="1" applyProtection="1">
      <alignment horizontal="center" vertical="center"/>
    </xf>
    <xf numFmtId="0" fontId="19" fillId="15" borderId="34" xfId="0" applyNumberFormat="1" applyFont="1" applyFill="1" applyBorder="1" applyAlignment="1" applyProtection="1">
      <alignment horizontal="center" vertical="center"/>
    </xf>
    <xf numFmtId="0" fontId="84" fillId="5" borderId="0" xfId="0" applyFont="1" applyFill="1" applyAlignment="1" applyProtection="1">
      <alignment horizontal="center" vertical="top"/>
    </xf>
    <xf numFmtId="0" fontId="19" fillId="11" borderId="25" xfId="0" applyFont="1" applyFill="1" applyBorder="1" applyAlignment="1" applyProtection="1">
      <alignment horizontal="center" vertical="center"/>
      <protection locked="0"/>
    </xf>
    <xf numFmtId="0" fontId="19" fillId="11" borderId="26" xfId="0" applyFont="1" applyFill="1" applyBorder="1" applyAlignment="1" applyProtection="1">
      <alignment horizontal="center" vertical="center"/>
      <protection locked="0"/>
    </xf>
    <xf numFmtId="0" fontId="19" fillId="11" borderId="31" xfId="0" applyFont="1" applyFill="1" applyBorder="1" applyAlignment="1" applyProtection="1">
      <alignment horizontal="center" vertical="center"/>
      <protection locked="0"/>
    </xf>
    <xf numFmtId="0" fontId="64" fillId="9" borderId="0" xfId="0" applyFont="1" applyFill="1" applyAlignment="1" applyProtection="1">
      <alignment horizontal="center"/>
    </xf>
    <xf numFmtId="0" fontId="101" fillId="4" borderId="0" xfId="0" applyFont="1" applyFill="1" applyBorder="1" applyAlignment="1" applyProtection="1">
      <alignment horizontal="left" vertical="top" wrapText="1"/>
    </xf>
    <xf numFmtId="0" fontId="101" fillId="4" borderId="19" xfId="0" applyFont="1" applyFill="1" applyBorder="1" applyAlignment="1" applyProtection="1">
      <alignment horizontal="left" vertical="top" wrapText="1"/>
    </xf>
    <xf numFmtId="164" fontId="66" fillId="6" borderId="17" xfId="0" applyNumberFormat="1" applyFont="1" applyFill="1" applyBorder="1" applyAlignment="1" applyProtection="1">
      <alignment horizontal="center" vertical="center" wrapText="1"/>
      <protection locked="0"/>
    </xf>
    <xf numFmtId="164" fontId="66" fillId="6" borderId="18" xfId="0" applyNumberFormat="1" applyFont="1" applyFill="1" applyBorder="1" applyAlignment="1" applyProtection="1">
      <alignment horizontal="center" vertical="center" wrapText="1"/>
      <protection locked="0"/>
    </xf>
    <xf numFmtId="164" fontId="66" fillId="6" borderId="21" xfId="0" applyNumberFormat="1" applyFont="1" applyFill="1" applyBorder="1" applyAlignment="1" applyProtection="1">
      <alignment horizontal="center" vertical="center" wrapText="1"/>
      <protection locked="0"/>
    </xf>
    <xf numFmtId="164" fontId="66" fillId="6" borderId="19" xfId="0" applyNumberFormat="1" applyFont="1" applyFill="1" applyBorder="1" applyAlignment="1" applyProtection="1">
      <alignment horizontal="center" vertical="center" wrapText="1"/>
      <protection locked="0"/>
    </xf>
    <xf numFmtId="0" fontId="19" fillId="15" borderId="32" xfId="0" applyNumberFormat="1" applyFont="1" applyFill="1" applyBorder="1" applyAlignment="1" applyProtection="1">
      <alignment horizontal="left" vertical="center"/>
    </xf>
    <xf numFmtId="0" fontId="19" fillId="15" borderId="33" xfId="0" applyNumberFormat="1" applyFont="1" applyFill="1" applyBorder="1" applyAlignment="1" applyProtection="1">
      <alignment horizontal="left" vertical="center"/>
    </xf>
    <xf numFmtId="0" fontId="19" fillId="15" borderId="34" xfId="0" applyNumberFormat="1" applyFont="1" applyFill="1" applyBorder="1" applyAlignment="1" applyProtection="1">
      <alignment horizontal="left" vertical="center"/>
    </xf>
    <xf numFmtId="0" fontId="68" fillId="5" borderId="25" xfId="0" applyFont="1" applyFill="1" applyBorder="1" applyAlignment="1" applyProtection="1">
      <alignment horizontal="center" vertical="center"/>
    </xf>
    <xf numFmtId="0" fontId="68" fillId="5" borderId="26" xfId="0" applyFont="1" applyFill="1" applyBorder="1" applyAlignment="1" applyProtection="1">
      <alignment horizontal="center" vertical="center"/>
    </xf>
    <xf numFmtId="0" fontId="68" fillId="5" borderId="31" xfId="0" applyFont="1" applyFill="1" applyBorder="1" applyAlignment="1" applyProtection="1">
      <alignment horizontal="center" vertical="center"/>
    </xf>
    <xf numFmtId="0" fontId="66" fillId="9" borderId="16" xfId="0" applyFont="1" applyFill="1" applyBorder="1" applyAlignment="1" applyProtection="1">
      <alignment horizontal="center" vertical="center" wrapText="1"/>
    </xf>
    <xf numFmtId="0" fontId="10" fillId="4" borderId="17" xfId="0" applyFont="1" applyFill="1" applyBorder="1" applyAlignment="1" applyProtection="1">
      <alignment horizontal="left" vertical="center"/>
    </xf>
    <xf numFmtId="0" fontId="0" fillId="0" borderId="18" xfId="0" applyBorder="1" applyAlignment="1" applyProtection="1">
      <alignment horizontal="left" vertical="center"/>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24" xfId="0" applyBorder="1" applyAlignment="1" applyProtection="1">
      <alignment horizontal="left" vertical="center"/>
    </xf>
    <xf numFmtId="164" fontId="19" fillId="6" borderId="37" xfId="1" applyNumberFormat="1" applyFont="1" applyFill="1" applyBorder="1" applyAlignment="1" applyProtection="1">
      <alignment horizontal="center" vertical="center"/>
      <protection locked="0"/>
    </xf>
    <xf numFmtId="164" fontId="19" fillId="6" borderId="38" xfId="1" applyNumberFormat="1" applyFont="1" applyFill="1" applyBorder="1" applyAlignment="1" applyProtection="1">
      <alignment horizontal="center" vertical="center"/>
      <protection locked="0"/>
    </xf>
    <xf numFmtId="164" fontId="19" fillId="6" borderId="39" xfId="1" applyNumberFormat="1" applyFont="1" applyFill="1" applyBorder="1" applyAlignment="1" applyProtection="1">
      <alignment horizontal="center" vertical="center"/>
      <protection locked="0"/>
    </xf>
    <xf numFmtId="164" fontId="19" fillId="6" borderId="42" xfId="1" applyNumberFormat="1" applyFont="1" applyFill="1" applyBorder="1" applyAlignment="1" applyProtection="1">
      <alignment horizontal="center" vertical="center"/>
      <protection locked="0"/>
    </xf>
    <xf numFmtId="164" fontId="19" fillId="6" borderId="36" xfId="1" applyNumberFormat="1" applyFont="1" applyFill="1" applyBorder="1" applyAlignment="1" applyProtection="1">
      <alignment horizontal="center" vertical="center"/>
      <protection locked="0"/>
    </xf>
    <xf numFmtId="164" fontId="19" fillId="6" borderId="43" xfId="1" applyNumberFormat="1" applyFont="1" applyFill="1" applyBorder="1" applyAlignment="1" applyProtection="1">
      <alignment horizontal="center" vertical="center"/>
      <protection locked="0"/>
    </xf>
    <xf numFmtId="0" fontId="3" fillId="4" borderId="0" xfId="3" applyFill="1" applyBorder="1" applyAlignment="1" applyProtection="1">
      <alignment horizontal="left" vertical="top" wrapText="1"/>
    </xf>
    <xf numFmtId="164" fontId="66" fillId="6" borderId="37" xfId="0" applyNumberFormat="1" applyFont="1" applyFill="1" applyBorder="1" applyAlignment="1" applyProtection="1">
      <alignment horizontal="center" vertical="center" wrapText="1"/>
      <protection locked="0"/>
    </xf>
    <xf numFmtId="164" fontId="66" fillId="6" borderId="38" xfId="0" applyNumberFormat="1" applyFont="1" applyFill="1" applyBorder="1" applyAlignment="1" applyProtection="1">
      <alignment horizontal="center" vertical="center" wrapText="1"/>
      <protection locked="0"/>
    </xf>
    <xf numFmtId="164" fontId="66" fillId="6" borderId="39" xfId="0" applyNumberFormat="1" applyFont="1" applyFill="1" applyBorder="1" applyAlignment="1" applyProtection="1">
      <alignment horizontal="center" vertical="center" wrapText="1"/>
      <protection locked="0"/>
    </xf>
    <xf numFmtId="164" fontId="66" fillId="6" borderId="40" xfId="0" applyNumberFormat="1" applyFont="1" applyFill="1" applyBorder="1" applyAlignment="1" applyProtection="1">
      <alignment horizontal="center" vertical="center" wrapText="1"/>
      <protection locked="0"/>
    </xf>
    <xf numFmtId="164" fontId="66" fillId="6" borderId="0" xfId="0" applyNumberFormat="1" applyFont="1" applyFill="1" applyBorder="1" applyAlignment="1" applyProtection="1">
      <alignment horizontal="center" vertical="center" wrapText="1"/>
      <protection locked="0"/>
    </xf>
    <xf numFmtId="164" fontId="66" fillId="6" borderId="41" xfId="0" applyNumberFormat="1" applyFont="1" applyFill="1" applyBorder="1" applyAlignment="1" applyProtection="1">
      <alignment horizontal="center" vertical="center" wrapText="1"/>
      <protection locked="0"/>
    </xf>
    <xf numFmtId="164" fontId="66" fillId="6" borderId="42" xfId="0" applyNumberFormat="1" applyFont="1" applyFill="1" applyBorder="1" applyAlignment="1" applyProtection="1">
      <alignment horizontal="center" vertical="center" wrapText="1"/>
      <protection locked="0"/>
    </xf>
    <xf numFmtId="164" fontId="66" fillId="6" borderId="36" xfId="0" applyNumberFormat="1" applyFont="1" applyFill="1" applyBorder="1" applyAlignment="1" applyProtection="1">
      <alignment horizontal="center" vertical="center" wrapText="1"/>
      <protection locked="0"/>
    </xf>
    <xf numFmtId="164" fontId="66" fillId="6" borderId="43" xfId="0" applyNumberFormat="1" applyFont="1" applyFill="1" applyBorder="1" applyAlignment="1" applyProtection="1">
      <alignment horizontal="center" vertical="center" wrapText="1"/>
      <protection locked="0"/>
    </xf>
    <xf numFmtId="0" fontId="93" fillId="9" borderId="16" xfId="0" applyFont="1" applyFill="1" applyBorder="1" applyAlignment="1" applyProtection="1">
      <alignment horizontal="center" vertical="center" wrapText="1"/>
    </xf>
    <xf numFmtId="0" fontId="93" fillId="9" borderId="35" xfId="0" applyFont="1" applyFill="1" applyBorder="1" applyAlignment="1" applyProtection="1">
      <alignment horizontal="center" vertical="center" wrapText="1"/>
    </xf>
    <xf numFmtId="0" fontId="51" fillId="9" borderId="20" xfId="0" applyFont="1" applyFill="1" applyBorder="1" applyAlignment="1" applyProtection="1">
      <alignment horizontal="center" vertical="center" wrapText="1"/>
    </xf>
    <xf numFmtId="0" fontId="51" fillId="9" borderId="0" xfId="0" applyFont="1" applyFill="1" applyBorder="1" applyAlignment="1" applyProtection="1">
      <alignment horizontal="center" vertical="center" wrapText="1"/>
    </xf>
    <xf numFmtId="0" fontId="51" fillId="9" borderId="22" xfId="0" applyFont="1" applyFill="1" applyBorder="1" applyAlignment="1" applyProtection="1">
      <alignment horizontal="center" vertical="center" wrapText="1"/>
    </xf>
    <xf numFmtId="169" fontId="19" fillId="11" borderId="25" xfId="0" applyNumberFormat="1" applyFont="1" applyFill="1" applyBorder="1" applyAlignment="1" applyProtection="1">
      <alignment horizontal="center" vertical="center"/>
      <protection locked="0"/>
    </xf>
    <xf numFmtId="169" fontId="19" fillId="11" borderId="26" xfId="0" applyNumberFormat="1" applyFont="1" applyFill="1" applyBorder="1" applyAlignment="1" applyProtection="1">
      <alignment horizontal="center" vertical="center"/>
      <protection locked="0"/>
    </xf>
    <xf numFmtId="169" fontId="19" fillId="11" borderId="31" xfId="0" applyNumberFormat="1" applyFont="1" applyFill="1" applyBorder="1" applyAlignment="1" applyProtection="1">
      <alignment horizontal="center" vertical="center"/>
      <protection locked="0"/>
    </xf>
    <xf numFmtId="49" fontId="19" fillId="11" borderId="25" xfId="0" applyNumberFormat="1" applyFont="1" applyFill="1" applyBorder="1" applyAlignment="1" applyProtection="1">
      <alignment horizontal="center" vertical="center"/>
      <protection locked="0"/>
    </xf>
    <xf numFmtId="49" fontId="19" fillId="11" borderId="26" xfId="0" applyNumberFormat="1" applyFont="1" applyFill="1" applyBorder="1" applyAlignment="1" applyProtection="1">
      <alignment horizontal="center" vertical="center"/>
      <protection locked="0"/>
    </xf>
    <xf numFmtId="49" fontId="19" fillId="11" borderId="31" xfId="0" applyNumberFormat="1" applyFont="1" applyFill="1" applyBorder="1" applyAlignment="1" applyProtection="1">
      <alignment horizontal="center" vertical="center"/>
      <protection locked="0"/>
    </xf>
    <xf numFmtId="49" fontId="102" fillId="11" borderId="25" xfId="2" applyNumberFormat="1" applyFont="1" applyFill="1" applyBorder="1" applyAlignment="1" applyProtection="1">
      <alignment horizontal="center" vertical="center"/>
      <protection locked="0"/>
    </xf>
    <xf numFmtId="49" fontId="102" fillId="11" borderId="26" xfId="2" applyNumberFormat="1" applyFont="1" applyFill="1" applyBorder="1" applyAlignment="1" applyProtection="1">
      <alignment horizontal="center" vertical="center"/>
      <protection locked="0"/>
    </xf>
    <xf numFmtId="49" fontId="102" fillId="11" borderId="31" xfId="2" applyNumberFormat="1" applyFont="1" applyFill="1" applyBorder="1" applyAlignment="1" applyProtection="1">
      <alignment horizontal="center" vertical="center"/>
      <protection locked="0"/>
    </xf>
    <xf numFmtId="0" fontId="92" fillId="4" borderId="0" xfId="0" applyFont="1" applyFill="1" applyAlignment="1" applyProtection="1">
      <alignment horizontal="left" vertical="center" wrapText="1"/>
    </xf>
    <xf numFmtId="0" fontId="68" fillId="5" borderId="0" xfId="0" applyFont="1" applyFill="1" applyAlignment="1">
      <alignment horizontal="center" vertical="center"/>
    </xf>
    <xf numFmtId="0" fontId="11" fillId="9" borderId="0" xfId="0" applyFont="1" applyFill="1" applyAlignment="1">
      <alignment horizontal="center" vertical="center"/>
    </xf>
    <xf numFmtId="165" fontId="19" fillId="11" borderId="25" xfId="0" applyNumberFormat="1" applyFont="1" applyFill="1" applyBorder="1" applyAlignment="1" applyProtection="1">
      <alignment horizontal="center" vertical="center"/>
      <protection locked="0"/>
    </xf>
    <xf numFmtId="165" fontId="19" fillId="11" borderId="26" xfId="0" applyNumberFormat="1" applyFont="1" applyFill="1" applyBorder="1" applyAlignment="1" applyProtection="1">
      <alignment horizontal="center" vertical="center"/>
      <protection locked="0"/>
    </xf>
    <xf numFmtId="165" fontId="19" fillId="11" borderId="31" xfId="0" applyNumberFormat="1" applyFont="1" applyFill="1" applyBorder="1" applyAlignment="1" applyProtection="1">
      <alignment horizontal="center" vertical="center"/>
      <protection locked="0"/>
    </xf>
    <xf numFmtId="14" fontId="19" fillId="11" borderId="25" xfId="0" applyNumberFormat="1" applyFont="1" applyFill="1" applyBorder="1" applyAlignment="1" applyProtection="1">
      <alignment horizontal="center" vertical="center"/>
      <protection locked="0"/>
    </xf>
    <xf numFmtId="14" fontId="19" fillId="11" borderId="26" xfId="0" applyNumberFormat="1" applyFont="1" applyFill="1" applyBorder="1" applyAlignment="1" applyProtection="1">
      <alignment horizontal="center" vertical="center"/>
      <protection locked="0"/>
    </xf>
    <xf numFmtId="14" fontId="19" fillId="11" borderId="31" xfId="0" applyNumberFormat="1" applyFont="1" applyFill="1" applyBorder="1" applyAlignment="1" applyProtection="1">
      <alignment horizontal="center" vertical="center"/>
      <protection locked="0"/>
    </xf>
    <xf numFmtId="0" fontId="68" fillId="13"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10" fillId="4" borderId="25" xfId="0" applyFont="1" applyFill="1" applyBorder="1" applyAlignment="1" applyProtection="1">
      <alignment horizontal="left" vertical="center"/>
      <protection locked="0"/>
    </xf>
    <xf numFmtId="0" fontId="10" fillId="4" borderId="26" xfId="0" applyFont="1" applyFill="1" applyBorder="1" applyAlignment="1" applyProtection="1">
      <alignment horizontal="left" vertical="center"/>
      <protection locked="0"/>
    </xf>
    <xf numFmtId="0" fontId="10" fillId="4" borderId="31" xfId="0" applyFont="1" applyFill="1" applyBorder="1" applyAlignment="1" applyProtection="1">
      <alignment horizontal="left" vertical="center"/>
      <protection locked="0"/>
    </xf>
    <xf numFmtId="164" fontId="66" fillId="6" borderId="25" xfId="0" applyNumberFormat="1" applyFont="1" applyFill="1" applyBorder="1" applyAlignment="1" applyProtection="1">
      <alignment horizontal="center" vertical="center" wrapText="1"/>
      <protection locked="0"/>
    </xf>
    <xf numFmtId="164" fontId="66" fillId="6" borderId="26" xfId="0" applyNumberFormat="1" applyFont="1" applyFill="1" applyBorder="1" applyAlignment="1" applyProtection="1">
      <alignment horizontal="center" vertical="center" wrapText="1"/>
      <protection locked="0"/>
    </xf>
    <xf numFmtId="164" fontId="66" fillId="6" borderId="31" xfId="0" applyNumberFormat="1" applyFont="1" applyFill="1" applyBorder="1" applyAlignment="1" applyProtection="1">
      <alignment horizontal="center" vertical="center" wrapText="1"/>
      <protection locked="0"/>
    </xf>
    <xf numFmtId="0" fontId="10" fillId="4" borderId="2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22"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19" xfId="0" applyFont="1" applyFill="1" applyBorder="1" applyAlignment="1" applyProtection="1">
      <alignment horizontal="left" vertical="center"/>
    </xf>
    <xf numFmtId="0" fontId="10" fillId="4" borderId="24" xfId="0" applyFont="1" applyFill="1" applyBorder="1" applyAlignment="1" applyProtection="1">
      <alignment horizontal="left" vertical="center"/>
    </xf>
    <xf numFmtId="0" fontId="10" fillId="4" borderId="18" xfId="0" applyFont="1" applyFill="1" applyBorder="1" applyAlignment="1" applyProtection="1">
      <alignment horizontal="left" vertical="center"/>
    </xf>
    <xf numFmtId="0" fontId="10" fillId="4" borderId="23" xfId="0" applyFont="1" applyFill="1" applyBorder="1" applyAlignment="1" applyProtection="1">
      <alignment horizontal="left" vertical="center"/>
    </xf>
    <xf numFmtId="0" fontId="82" fillId="4" borderId="0" xfId="0" applyFont="1" applyFill="1" applyAlignment="1" applyProtection="1">
      <alignment horizontal="left" vertical="center" wrapText="1"/>
    </xf>
    <xf numFmtId="0" fontId="57" fillId="9" borderId="0" xfId="0" applyFont="1" applyFill="1" applyAlignment="1" applyProtection="1">
      <alignment horizontal="left" vertical="top" wrapText="1"/>
    </xf>
    <xf numFmtId="0" fontId="82" fillId="4" borderId="18" xfId="0" applyFont="1" applyFill="1" applyBorder="1" applyAlignment="1" applyProtection="1">
      <alignment horizontal="left" vertical="top" wrapText="1"/>
    </xf>
    <xf numFmtId="0" fontId="82" fillId="4" borderId="0" xfId="0" applyFont="1" applyFill="1" applyBorder="1" applyAlignment="1" applyProtection="1">
      <alignment horizontal="left" vertical="top" wrapText="1"/>
    </xf>
    <xf numFmtId="168" fontId="60" fillId="6" borderId="25" xfId="0" applyNumberFormat="1" applyFont="1" applyFill="1" applyBorder="1" applyAlignment="1" applyProtection="1">
      <alignment horizontal="center" vertical="center"/>
      <protection locked="0"/>
    </xf>
    <xf numFmtId="168" fontId="60" fillId="6" borderId="26" xfId="0" applyNumberFormat="1" applyFont="1" applyFill="1" applyBorder="1" applyAlignment="1" applyProtection="1">
      <alignment horizontal="center" vertical="center"/>
      <protection locked="0"/>
    </xf>
    <xf numFmtId="168" fontId="60" fillId="6" borderId="31" xfId="0" applyNumberFormat="1" applyFont="1" applyFill="1" applyBorder="1" applyAlignment="1" applyProtection="1">
      <alignment horizontal="center" vertical="center"/>
      <protection locked="0"/>
    </xf>
    <xf numFmtId="0" fontId="60" fillId="9" borderId="0" xfId="0" applyFont="1" applyFill="1" applyBorder="1" applyAlignment="1" applyProtection="1">
      <alignment horizontal="right" vertical="center" wrapText="1"/>
    </xf>
    <xf numFmtId="49" fontId="60" fillId="6" borderId="25" xfId="0" applyNumberFormat="1" applyFont="1" applyFill="1" applyBorder="1" applyAlignment="1" applyProtection="1">
      <alignment horizontal="center" vertical="center"/>
      <protection locked="0"/>
    </xf>
    <xf numFmtId="49" fontId="60" fillId="6" borderId="26" xfId="0" applyNumberFormat="1" applyFont="1" applyFill="1" applyBorder="1" applyAlignment="1" applyProtection="1">
      <alignment horizontal="center" vertical="center"/>
      <protection locked="0"/>
    </xf>
    <xf numFmtId="49" fontId="60" fillId="6" borderId="31" xfId="0" applyNumberFormat="1" applyFont="1" applyFill="1" applyBorder="1" applyAlignment="1" applyProtection="1">
      <alignment horizontal="center" vertical="center"/>
      <protection locked="0"/>
    </xf>
    <xf numFmtId="0" fontId="60" fillId="9" borderId="0" xfId="0" applyFont="1" applyFill="1" applyAlignment="1" applyProtection="1">
      <alignment horizontal="right" vertical="center"/>
    </xf>
    <xf numFmtId="168" fontId="60" fillId="6" borderId="0" xfId="0"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wrapText="1"/>
    </xf>
    <xf numFmtId="0" fontId="57" fillId="9" borderId="3" xfId="0" applyFont="1" applyFill="1" applyBorder="1" applyAlignment="1" applyProtection="1">
      <alignment vertical="center" wrapText="1"/>
    </xf>
    <xf numFmtId="0" fontId="57" fillId="9" borderId="0" xfId="0" applyFont="1" applyFill="1" applyBorder="1" applyAlignment="1" applyProtection="1">
      <alignment vertical="center" wrapText="1"/>
    </xf>
    <xf numFmtId="0" fontId="19" fillId="9" borderId="8" xfId="0" applyFont="1" applyFill="1" applyBorder="1" applyAlignment="1" applyProtection="1">
      <alignment horizontal="center" vertical="center" wrapText="1"/>
    </xf>
    <xf numFmtId="164" fontId="2" fillId="4" borderId="0" xfId="0" applyNumberFormat="1" applyFont="1" applyFill="1" applyBorder="1" applyAlignment="1" applyProtection="1">
      <alignment horizontal="center" vertical="center" wrapText="1"/>
    </xf>
    <xf numFmtId="2" fontId="49" fillId="9" borderId="25" xfId="0" applyNumberFormat="1" applyFont="1" applyFill="1" applyBorder="1" applyAlignment="1" applyProtection="1">
      <alignment horizontal="center" vertical="center"/>
    </xf>
    <xf numFmtId="2" fontId="49" fillId="9" borderId="26" xfId="0" applyNumberFormat="1" applyFont="1" applyFill="1" applyBorder="1" applyAlignment="1" applyProtection="1">
      <alignment horizontal="center" vertical="center"/>
    </xf>
    <xf numFmtId="2" fontId="49" fillId="9" borderId="31" xfId="0" applyNumberFormat="1" applyFont="1" applyFill="1" applyBorder="1" applyAlignment="1" applyProtection="1">
      <alignment horizontal="center" vertical="center"/>
    </xf>
    <xf numFmtId="0" fontId="57" fillId="10" borderId="0" xfId="0" quotePrefix="1" applyFont="1" applyFill="1" applyAlignment="1" applyProtection="1">
      <alignment horizontal="center" vertical="center"/>
    </xf>
    <xf numFmtId="164" fontId="97" fillId="4" borderId="0" xfId="0" applyNumberFormat="1"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164" fontId="100" fillId="5" borderId="0" xfId="0" applyNumberFormat="1" applyFont="1" applyFill="1" applyAlignment="1" applyProtection="1">
      <alignment horizontal="center" vertical="center"/>
    </xf>
    <xf numFmtId="0" fontId="64" fillId="10" borderId="0" xfId="0" applyFont="1" applyFill="1" applyAlignment="1" applyProtection="1">
      <alignment horizontal="center"/>
    </xf>
    <xf numFmtId="164" fontId="49" fillId="9" borderId="25" xfId="0" quotePrefix="1" applyNumberFormat="1" applyFont="1" applyFill="1" applyBorder="1" applyAlignment="1" applyProtection="1">
      <alignment horizontal="center" vertical="center"/>
    </xf>
    <xf numFmtId="164" fontId="49" fillId="9" borderId="26" xfId="0" quotePrefix="1" applyNumberFormat="1" applyFont="1" applyFill="1" applyBorder="1" applyAlignment="1" applyProtection="1">
      <alignment horizontal="center" vertical="center"/>
    </xf>
    <xf numFmtId="164" fontId="49" fillId="9" borderId="31" xfId="0" quotePrefix="1" applyNumberFormat="1" applyFont="1" applyFill="1" applyBorder="1" applyAlignment="1" applyProtection="1">
      <alignment horizontal="center" vertical="center"/>
    </xf>
    <xf numFmtId="164" fontId="66" fillId="6" borderId="23" xfId="0" applyNumberFormat="1" applyFont="1" applyFill="1" applyBorder="1" applyAlignment="1" applyProtection="1">
      <alignment horizontal="center" vertical="center" wrapText="1"/>
      <protection locked="0"/>
    </xf>
    <xf numFmtId="164" fontId="66" fillId="6" borderId="24" xfId="0" applyNumberFormat="1" applyFont="1" applyFill="1" applyBorder="1" applyAlignment="1" applyProtection="1">
      <alignment horizontal="center" vertical="center" wrapText="1"/>
      <protection locked="0"/>
    </xf>
    <xf numFmtId="166" fontId="11" fillId="2" borderId="44" xfId="0" applyNumberFormat="1" applyFont="1" applyFill="1" applyBorder="1" applyAlignment="1" applyProtection="1">
      <alignment horizontal="center" vertical="center" wrapText="1"/>
    </xf>
    <xf numFmtId="164" fontId="63" fillId="8" borderId="0" xfId="0" applyNumberFormat="1" applyFont="1" applyFill="1" applyBorder="1" applyAlignment="1" applyProtection="1">
      <alignment horizontal="center" vertical="center" wrapText="1"/>
    </xf>
    <xf numFmtId="0" fontId="2" fillId="7" borderId="28" xfId="0" applyFont="1" applyFill="1" applyBorder="1" applyAlignment="1" applyProtection="1">
      <alignment horizontal="left" vertical="center"/>
    </xf>
    <xf numFmtId="0" fontId="2" fillId="7" borderId="29" xfId="0" applyFont="1" applyFill="1" applyBorder="1" applyAlignment="1" applyProtection="1">
      <alignment horizontal="left" vertical="center"/>
    </xf>
    <xf numFmtId="0" fontId="2" fillId="7" borderId="27" xfId="0" applyFont="1" applyFill="1" applyBorder="1" applyAlignment="1" applyProtection="1">
      <alignment horizontal="left" vertical="center"/>
    </xf>
    <xf numFmtId="14" fontId="2" fillId="7" borderId="28" xfId="0" applyNumberFormat="1" applyFont="1" applyFill="1" applyBorder="1" applyAlignment="1" applyProtection="1">
      <alignment horizontal="left" vertical="center"/>
    </xf>
    <xf numFmtId="0" fontId="2" fillId="7" borderId="27" xfId="0" applyNumberFormat="1" applyFont="1" applyFill="1" applyBorder="1" applyAlignment="1" applyProtection="1">
      <alignment horizontal="left" vertical="center"/>
    </xf>
    <xf numFmtId="0" fontId="19" fillId="2" borderId="0" xfId="0" applyFont="1" applyFill="1" applyBorder="1" applyAlignment="1" applyProtection="1">
      <alignment horizontal="right" vertical="center" wrapText="1"/>
    </xf>
    <xf numFmtId="0" fontId="24" fillId="2" borderId="0" xfId="0" applyFont="1" applyFill="1" applyBorder="1" applyAlignment="1" applyProtection="1">
      <alignment horizontal="center"/>
    </xf>
    <xf numFmtId="0" fontId="24" fillId="2" borderId="0"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164" fontId="37" fillId="2" borderId="0" xfId="0" applyNumberFormat="1" applyFont="1" applyFill="1" applyAlignment="1" applyProtection="1">
      <alignment horizontal="center" vertical="center"/>
    </xf>
    <xf numFmtId="0" fontId="52" fillId="5" borderId="10" xfId="0" applyFont="1" applyFill="1" applyBorder="1" applyAlignment="1" applyProtection="1">
      <alignment horizontal="left" vertical="center"/>
    </xf>
    <xf numFmtId="0" fontId="52" fillId="5" borderId="3" xfId="0" applyFont="1" applyFill="1" applyBorder="1" applyAlignment="1" applyProtection="1">
      <alignment horizontal="left" vertical="center"/>
    </xf>
    <xf numFmtId="0" fontId="52" fillId="5" borderId="4" xfId="0" applyFont="1" applyFill="1" applyBorder="1" applyAlignment="1" applyProtection="1">
      <alignment horizontal="left" vertical="center"/>
    </xf>
    <xf numFmtId="164" fontId="37" fillId="2" borderId="0" xfId="0" applyNumberFormat="1" applyFont="1" applyFill="1" applyAlignment="1" applyProtection="1">
      <alignment horizontal="left" vertical="center"/>
    </xf>
    <xf numFmtId="0" fontId="9" fillId="2" borderId="5"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6" xfId="0" applyFont="1" applyFill="1" applyBorder="1" applyAlignment="1" applyProtection="1">
      <alignment horizontal="left"/>
    </xf>
    <xf numFmtId="0" fontId="2" fillId="7" borderId="45" xfId="0" applyFont="1" applyFill="1" applyBorder="1" applyAlignment="1" applyProtection="1">
      <alignment horizontal="center" vertical="center"/>
    </xf>
    <xf numFmtId="0" fontId="2" fillId="7" borderId="46" xfId="0" applyFont="1" applyFill="1" applyBorder="1" applyAlignment="1" applyProtection="1">
      <alignment horizontal="center" vertical="center"/>
    </xf>
    <xf numFmtId="0" fontId="2" fillId="7" borderId="47" xfId="0" applyFont="1" applyFill="1" applyBorder="1" applyAlignment="1" applyProtection="1">
      <alignment horizontal="center" vertical="center"/>
    </xf>
    <xf numFmtId="0" fontId="2" fillId="7" borderId="48" xfId="0" applyFont="1" applyFill="1" applyBorder="1" applyAlignment="1" applyProtection="1">
      <alignment horizontal="center" vertical="center"/>
    </xf>
    <xf numFmtId="0" fontId="59" fillId="5" borderId="44" xfId="0" applyFont="1" applyFill="1" applyBorder="1" applyAlignment="1" applyProtection="1">
      <alignment horizontal="center" vertical="center"/>
    </xf>
    <xf numFmtId="0" fontId="59" fillId="5" borderId="44" xfId="0" applyFont="1" applyFill="1" applyBorder="1" applyAlignment="1" applyProtection="1">
      <alignment horizontal="center" vertical="center" wrapText="1"/>
    </xf>
    <xf numFmtId="0" fontId="14" fillId="5" borderId="0"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166" fontId="19" fillId="2" borderId="14" xfId="0" applyNumberFormat="1" applyFont="1" applyFill="1" applyBorder="1" applyAlignment="1" applyProtection="1">
      <alignment horizontal="left" vertical="center" wrapText="1"/>
    </xf>
    <xf numFmtId="166" fontId="19" fillId="2" borderId="13" xfId="0" applyNumberFormat="1" applyFont="1" applyFill="1" applyBorder="1" applyAlignment="1" applyProtection="1">
      <alignment horizontal="left" vertical="center" wrapText="1"/>
    </xf>
    <xf numFmtId="166" fontId="19" fillId="2" borderId="15" xfId="0" applyNumberFormat="1" applyFont="1" applyFill="1" applyBorder="1" applyAlignment="1" applyProtection="1">
      <alignment horizontal="left" vertical="center" wrapText="1"/>
    </xf>
    <xf numFmtId="0" fontId="60" fillId="2" borderId="5" xfId="0" applyFont="1" applyFill="1" applyBorder="1" applyAlignment="1" applyProtection="1">
      <alignment horizontal="right" vertical="center"/>
    </xf>
    <xf numFmtId="0" fontId="60" fillId="2" borderId="0" xfId="0" applyFont="1" applyFill="1" applyBorder="1" applyAlignment="1" applyProtection="1">
      <alignment horizontal="right" vertical="center"/>
    </xf>
    <xf numFmtId="44" fontId="58" fillId="2" borderId="14" xfId="0" applyNumberFormat="1" applyFont="1" applyFill="1" applyBorder="1" applyAlignment="1" applyProtection="1">
      <alignment horizontal="center" vertical="center"/>
    </xf>
    <xf numFmtId="44" fontId="58" fillId="2" borderId="15" xfId="0" applyNumberFormat="1" applyFont="1" applyFill="1" applyBorder="1" applyAlignment="1" applyProtection="1">
      <alignment horizontal="center" vertical="center"/>
    </xf>
    <xf numFmtId="0" fontId="22" fillId="6" borderId="0" xfId="0" applyFont="1" applyFill="1" applyAlignment="1">
      <alignment horizontal="center" vertical="center" wrapText="1"/>
    </xf>
    <xf numFmtId="0" fontId="46" fillId="0" borderId="2" xfId="0" applyFont="1" applyBorder="1" applyAlignment="1" applyProtection="1">
      <alignment horizontal="center" vertical="center"/>
    </xf>
    <xf numFmtId="44" fontId="0" fillId="0" borderId="14" xfId="0" applyNumberFormat="1" applyFill="1" applyBorder="1" applyAlignment="1" applyProtection="1">
      <alignment horizontal="center" vertical="center"/>
      <protection locked="0"/>
    </xf>
    <xf numFmtId="44" fontId="0" fillId="0" borderId="15" xfId="0" applyNumberFormat="1" applyFill="1" applyBorder="1" applyAlignment="1" applyProtection="1">
      <alignment horizontal="center" vertical="center"/>
      <protection locked="0"/>
    </xf>
    <xf numFmtId="0" fontId="46" fillId="0" borderId="1"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cellXfs>
  <cellStyles count="9">
    <cellStyle name="Euro" xfId="1" xr:uid="{00000000-0005-0000-0000-000000000000}"/>
    <cellStyle name="Lien hypertexte" xfId="2" builtinId="8"/>
    <cellStyle name="Lien hypertexte 2" xfId="3" xr:uid="{00000000-0005-0000-0000-000002000000}"/>
    <cellStyle name="Monétaire" xfId="4" builtinId="4"/>
    <cellStyle name="Monétaire 2" xfId="5" xr:uid="{00000000-0005-0000-0000-000004000000}"/>
    <cellStyle name="Normal" xfId="0" builtinId="0"/>
    <cellStyle name="Normal 2" xfId="6" xr:uid="{00000000-0005-0000-0000-000006000000}"/>
    <cellStyle name="Pourcentage" xfId="7" builtinId="5"/>
    <cellStyle name="Pourcentage 2" xfId="8" xr:uid="{00000000-0005-0000-0000-000008000000}"/>
  </cellStyles>
  <dxfs count="13">
    <dxf>
      <border>
        <left/>
        <right/>
        <top/>
        <bottom/>
        <vertical/>
        <horizontal/>
      </border>
    </dxf>
    <dxf>
      <font>
        <color theme="0"/>
      </font>
      <fill>
        <patternFill patternType="solid">
          <bgColor theme="0"/>
        </patternFill>
      </fill>
      <border>
        <left style="thin">
          <color rgb="FFC5BCB0"/>
        </left>
        <right/>
        <top/>
        <bottom/>
      </border>
    </dxf>
    <dxf>
      <font>
        <color rgb="FFF1EEEB"/>
      </font>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
      <font>
        <color theme="0" tint="-4.9989318521683403E-2"/>
      </font>
      <fill>
        <patternFill patternType="gray0625">
          <bgColor theme="0" tint="-4.9989318521683403E-2"/>
        </patternFill>
      </fill>
    </dxf>
  </dxfs>
  <tableStyles count="0" defaultTableStyle="TableStyleMedium9" defaultPivotStyle="PivotStyleLight16"/>
  <colors>
    <mruColors>
      <color rgb="FFCB511C"/>
      <color rgb="FFC5BCB0"/>
      <color rgb="FF177478"/>
      <color rgb="FFF1EEEB"/>
      <color rgb="FFDFEBED"/>
      <color rgb="FFD6EEEB"/>
      <color rgb="FFA2C0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sv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45</xdr:col>
      <xdr:colOff>495300</xdr:colOff>
      <xdr:row>0</xdr:row>
      <xdr:rowOff>76200</xdr:rowOff>
    </xdr:from>
    <xdr:to>
      <xdr:col>51</xdr:col>
      <xdr:colOff>285750</xdr:colOff>
      <xdr:row>4</xdr:row>
      <xdr:rowOff>238124</xdr:rowOff>
    </xdr:to>
    <xdr:sp macro="" textlink="">
      <xdr:nvSpPr>
        <xdr:cNvPr id="2" name="ZoneTexte 1">
          <a:extLst>
            <a:ext uri="{FF2B5EF4-FFF2-40B4-BE49-F238E27FC236}">
              <a16:creationId xmlns:a16="http://schemas.microsoft.com/office/drawing/2014/main" id="{A612CF90-28C3-49CE-A154-568CEA978793}"/>
            </a:ext>
          </a:extLst>
        </xdr:cNvPr>
        <xdr:cNvSpPr txBox="1"/>
      </xdr:nvSpPr>
      <xdr:spPr bwMode="auto">
        <a:xfrm>
          <a:off x="8181975" y="76200"/>
          <a:ext cx="2057400" cy="657224"/>
        </a:xfrm>
        <a:prstGeom prst="rect">
          <a:avLst/>
        </a:prstGeom>
        <a:noFill/>
        <a:ln w="9525" cmpd="sng">
          <a:solidFill>
            <a:srgbClr val="CB511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1" u="none" cap="none">
              <a:solidFill>
                <a:schemeClr val="bg1"/>
              </a:solidFill>
              <a:latin typeface="Arial" panose="020B0604020202020204" pitchFamily="34" charset="0"/>
              <a:cs typeface="Arial" panose="020B0604020202020204" pitchFamily="34" charset="0"/>
            </a:rPr>
            <a:t>À</a:t>
          </a:r>
          <a:r>
            <a:rPr lang="fr-FR" sz="1200" b="1" u="none" cap="none" baseline="0">
              <a:solidFill>
                <a:schemeClr val="bg1"/>
              </a:solidFill>
              <a:latin typeface="Arial" panose="020B0604020202020204" pitchFamily="34" charset="0"/>
              <a:cs typeface="Arial" panose="020B0604020202020204" pitchFamily="34" charset="0"/>
            </a:rPr>
            <a:t> utiliser pour les entreprises de -</a:t>
          </a:r>
          <a:r>
            <a:rPr lang="fr-FR" sz="1200" b="1" u="none" cap="none">
              <a:solidFill>
                <a:schemeClr val="bg1"/>
              </a:solidFill>
              <a:latin typeface="Arial" panose="020B0604020202020204" pitchFamily="34" charset="0"/>
              <a:cs typeface="Arial" panose="020B0604020202020204" pitchFamily="34" charset="0"/>
            </a:rPr>
            <a:t>10 </a:t>
          </a:r>
          <a:r>
            <a:rPr lang="fr-FR" sz="1050" b="1" u="none" cap="none">
              <a:solidFill>
                <a:schemeClr val="bg1"/>
              </a:solidFill>
              <a:latin typeface="Arial" panose="020B0604020202020204" pitchFamily="34" charset="0"/>
              <a:cs typeface="Arial" panose="020B0604020202020204" pitchFamily="34" charset="0"/>
            </a:rPr>
            <a:t>salariés</a:t>
          </a:r>
          <a:endParaRPr lang="fr-FR" sz="1050" b="1" u="none" cap="none" baseline="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219"/>
        <a:stretch/>
      </xdr:blipFill>
      <xdr:spPr>
        <a:xfrm>
          <a:off x="197998" y="20103221"/>
          <a:ext cx="1467826" cy="457689"/>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EDB0CB72-B9BD-404E-8798-F01A81979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 y="9963150"/>
          <a:ext cx="180000" cy="1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9452D4AB-B1D1-4F85-A4B7-FBB5A5822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9405F652-9EB9-4BCC-8023-E2ECE7F6E0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BC32A658-0B3B-4204-B2A8-7275BC904A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6C142B87-7AD5-4889-9523-95AD82E3D3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18AFB726-4DED-4CB6-B251-F95B7D1DA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DD7F8EF2-3B9B-4D57-8550-3547D9C4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5C7EA01C-2E3D-4BBC-B594-D96224070A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2CCF397A-6C88-463E-BC82-62F4E418D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8E6D7543-1C77-4240-8061-4D17BF2209A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28BC59B1-CC08-42C2-8C35-67D5336AC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9EB65578-E759-43DB-8F93-14540A26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D7B5FE80-2253-4632-87F7-A44F1C278EE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CA85944A-3A72-4998-9EB8-43F899FA8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6448F6A0-EA3F-401D-BDAF-7CF2F1ACE11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038DBF8A-DD03-46E0-80A4-99E8CB713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8D34D7D3-F15F-4686-BD54-3CCB256B5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B5D2992E-494A-4E6A-8019-7FDA5A5A567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5B20A071-FBA7-408C-AE3C-F4E7422A6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38FE2403-A4AD-458B-A51A-ABEA1C9E7A6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4EE452B7-01B8-4CE9-99A4-45B720BA7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0F4B64D7-92A1-410A-ACAA-4040C1CD2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21499C6A-AF53-4B53-98F6-BA8A3C909DD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5FBD8EBC-CF79-4F42-8819-A525FF199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02909B31-FB2D-45AB-9F48-FBC39CD49C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3277904C-0938-4F42-B2F3-CCCE07BAA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9E8C531D-BA1E-4236-9821-CB93287CF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75B068C-AA56-476A-8353-3DAB6905F7A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2B04D6BF-B0BB-4CF5-A780-462D5E3E3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15FC97E0-A560-4208-A088-70DE01ED2F9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E785C51B-7430-4CAF-AD9F-7CC1FAF17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7133A3CC-22C9-4B7A-B286-F8948ECE6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72F21890-63B5-461B-AFDB-4BDAB8960F9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AD500678-818B-4443-986B-563E32B9EC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D93940FD-C905-4093-B60B-85CE267D67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07283C01-B1D4-4E7F-9B5C-D641B339A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18C488FF-B668-4DCD-909C-EF1CD8C90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01228314-FD64-48D6-AC60-C5EEEAC793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7826C274-D559-4908-BA2E-0910B14A1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2F4FB4E7-688D-4A81-AB2F-880628CFD0F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6463D4C5-F25A-43F7-943A-9E3CB17FE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19050</xdr:rowOff>
    </xdr:from>
    <xdr:to>
      <xdr:col>1</xdr:col>
      <xdr:colOff>180000</xdr:colOff>
      <xdr:row>55</xdr:row>
      <xdr:rowOff>199050</xdr:rowOff>
    </xdr:to>
    <xdr:pic>
      <xdr:nvPicPr>
        <xdr:cNvPr id="6" name="Graphique 5" descr="Informations avec un remplissage uni">
          <a:extLst>
            <a:ext uri="{FF2B5EF4-FFF2-40B4-BE49-F238E27FC236}">
              <a16:creationId xmlns:a16="http://schemas.microsoft.com/office/drawing/2014/main" id="{31DD181A-81BA-4B00-BEA5-4F233823FF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107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2" name="Image 1">
          <a:extLst>
            <a:ext uri="{FF2B5EF4-FFF2-40B4-BE49-F238E27FC236}">
              <a16:creationId xmlns:a16="http://schemas.microsoft.com/office/drawing/2014/main" id="{DE5A6D33-FA29-4AEA-B971-244CE0E8EE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664432"/>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3" name="Graphique 2" descr="Informations avec un remplissage uni">
          <a:extLst>
            <a:ext uri="{FF2B5EF4-FFF2-40B4-BE49-F238E27FC236}">
              <a16:creationId xmlns:a16="http://schemas.microsoft.com/office/drawing/2014/main" id="{39EDE7A1-D74A-49B2-A069-343BB09FB2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448800"/>
          <a:ext cx="180000" cy="180000"/>
        </a:xfrm>
        <a:prstGeom prst="rect">
          <a:avLst/>
        </a:prstGeom>
      </xdr:spPr>
    </xdr:pic>
    <xdr:clientData/>
  </xdr:twoCellAnchor>
  <xdr:twoCellAnchor editAs="oneCell">
    <xdr:from>
      <xdr:col>1</xdr:col>
      <xdr:colOff>13330</xdr:colOff>
      <xdr:row>90</xdr:row>
      <xdr:rowOff>81282</xdr:rowOff>
    </xdr:from>
    <xdr:to>
      <xdr:col>10</xdr:col>
      <xdr:colOff>71844</xdr:colOff>
      <xdr:row>93</xdr:row>
      <xdr:rowOff>43282</xdr:rowOff>
    </xdr:to>
    <xdr:pic>
      <xdr:nvPicPr>
        <xdr:cNvPr id="4" name="Image 3">
          <a:extLst>
            <a:ext uri="{FF2B5EF4-FFF2-40B4-BE49-F238E27FC236}">
              <a16:creationId xmlns:a16="http://schemas.microsoft.com/office/drawing/2014/main" id="{95AD8D72-90B8-49E6-A813-4E5F89C90FA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219"/>
        <a:stretch/>
      </xdr:blipFill>
      <xdr:spPr>
        <a:xfrm>
          <a:off x="194305" y="17769207"/>
          <a:ext cx="1439639" cy="447775"/>
        </a:xfrm>
        <a:prstGeom prst="rect">
          <a:avLst/>
        </a:prstGeom>
      </xdr:spPr>
    </xdr:pic>
    <xdr:clientData/>
  </xdr:twoCellAnchor>
  <xdr:twoCellAnchor editAs="oneCell">
    <xdr:from>
      <xdr:col>1</xdr:col>
      <xdr:colOff>0</xdr:colOff>
      <xdr:row>55</xdr:row>
      <xdr:rowOff>19050</xdr:rowOff>
    </xdr:from>
    <xdr:to>
      <xdr:col>1</xdr:col>
      <xdr:colOff>180000</xdr:colOff>
      <xdr:row>55</xdr:row>
      <xdr:rowOff>199050</xdr:rowOff>
    </xdr:to>
    <xdr:pic>
      <xdr:nvPicPr>
        <xdr:cNvPr id="5" name="Graphique 4" descr="Informations avec un remplissage uni">
          <a:extLst>
            <a:ext uri="{FF2B5EF4-FFF2-40B4-BE49-F238E27FC236}">
              <a16:creationId xmlns:a16="http://schemas.microsoft.com/office/drawing/2014/main" id="{A28F6A27-A8F0-4E69-AE21-C0426E6D71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975" y="9553575"/>
          <a:ext cx="180000" cy="18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161925</xdr:colOff>
      <xdr:row>4</xdr:row>
      <xdr:rowOff>133349</xdr:rowOff>
    </xdr:from>
    <xdr:to>
      <xdr:col>3</xdr:col>
      <xdr:colOff>47625</xdr:colOff>
      <xdr:row>7</xdr:row>
      <xdr:rowOff>76199</xdr:rowOff>
    </xdr:to>
    <xdr:pic>
      <xdr:nvPicPr>
        <xdr:cNvPr id="2" name="Graphique 1" descr="Avertissement avec un remplissage uni">
          <a:extLst>
            <a:ext uri="{FF2B5EF4-FFF2-40B4-BE49-F238E27FC236}">
              <a16:creationId xmlns:a16="http://schemas.microsoft.com/office/drawing/2014/main" id="{B09CE887-04F9-40F2-B7B4-0013F51CB8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38700" y="781049"/>
          <a:ext cx="647700" cy="600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561974</xdr:colOff>
      <xdr:row>82</xdr:row>
      <xdr:rowOff>130678</xdr:rowOff>
    </xdr:to>
    <xdr:pic>
      <xdr:nvPicPr>
        <xdr:cNvPr id="2" name="Image 1">
          <a:extLst>
            <a:ext uri="{FF2B5EF4-FFF2-40B4-BE49-F238E27FC236}">
              <a16:creationId xmlns:a16="http://schemas.microsoft.com/office/drawing/2014/main" id="{816EAB58-FEE9-457F-9882-946D6DB664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29974" cy="15751678"/>
        </a:xfrm>
        <a:prstGeom prst="rect">
          <a:avLst/>
        </a:prstGeom>
        <a:ln>
          <a:solidFill>
            <a:srgbClr val="177478"/>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operactions.sharepoint.com/sites/EtudesDveloppementMarketing/Documents%20partages/Extractions%20&amp;%20BDD/BIV/2022/TEST%20ABT%20calcul&#233;%20par%20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des données + guide"/>
      <sheetName val="Bulletin n°1"/>
      <sheetName val="Bulletin n°2"/>
      <sheetName val="Bulletin n°3"/>
      <sheetName val="Bulletin n°4"/>
      <sheetName val="Bulletin n°5"/>
      <sheetName val="Bulletin n°6"/>
      <sheetName val="Bulletin n°7"/>
      <sheetName val="Bulletin n°8"/>
      <sheetName val="Bulletin n°9"/>
      <sheetName val="Bulletin n°10"/>
      <sheetName val="Fiche récapitulative"/>
      <sheetName val="Fonctionnement"/>
    </sheetNames>
    <sheetDataSet>
      <sheetData sheetId="0" refreshError="1">
        <row r="25">
          <cell r="U25" t="str">
            <v>Gamme GER</v>
          </cell>
        </row>
        <row r="92">
          <cell r="AV92">
            <v>742.92</v>
          </cell>
        </row>
        <row r="95">
          <cell r="AV95">
            <v>822.72</v>
          </cell>
        </row>
        <row r="107">
          <cell r="O107">
            <v>3290.88</v>
          </cell>
          <cell r="Z107">
            <v>2971.66</v>
          </cell>
        </row>
        <row r="108">
          <cell r="O108">
            <v>6581.76</v>
          </cell>
          <cell r="Z108">
            <v>5943.33</v>
          </cell>
        </row>
        <row r="110">
          <cell r="AK110">
            <v>9.6999999999999989E-2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BQ59"/>
  <sheetViews>
    <sheetView tabSelected="1" zoomScaleNormal="100" zoomScaleSheetLayoutView="115" zoomScalePageLayoutView="85" workbookViewId="0">
      <selection activeCell="L9" sqref="L9:T9"/>
    </sheetView>
  </sheetViews>
  <sheetFormatPr baseColWidth="10" defaultRowHeight="11.25" x14ac:dyDescent="0.2"/>
  <cols>
    <col min="1" max="1" width="0.7109375" style="154" customWidth="1"/>
    <col min="2" max="2" width="2.140625" style="154" customWidth="1"/>
    <col min="3" max="3" width="1" style="154" customWidth="1"/>
    <col min="4" max="4" width="0.7109375" style="154" customWidth="1"/>
    <col min="5" max="5" width="1.7109375" style="154" customWidth="1"/>
    <col min="6" max="6" width="2.140625" style="154" customWidth="1"/>
    <col min="7" max="7" width="2.7109375" style="154" customWidth="1"/>
    <col min="8" max="8" width="1.7109375" style="154" customWidth="1"/>
    <col min="9" max="9" width="2" style="154" customWidth="1"/>
    <col min="10" max="10" width="4.140625" style="154" customWidth="1"/>
    <col min="11" max="11" width="2.28515625" style="154" customWidth="1"/>
    <col min="12" max="12" width="2.7109375" style="154" customWidth="1"/>
    <col min="13" max="15" width="1.7109375" style="154" customWidth="1"/>
    <col min="16" max="16" width="3.7109375" style="154" customWidth="1"/>
    <col min="17" max="17" width="8.5703125" style="154" customWidth="1"/>
    <col min="18" max="18" width="2.42578125" style="154" customWidth="1"/>
    <col min="19" max="19" width="1.7109375" style="154" customWidth="1"/>
    <col min="20" max="20" width="2" style="154" customWidth="1"/>
    <col min="21" max="21" width="11.28515625" style="154" customWidth="1"/>
    <col min="22" max="23" width="1.7109375" style="154" customWidth="1"/>
    <col min="24" max="24" width="5.5703125" style="154" customWidth="1"/>
    <col min="25" max="25" width="1.7109375" style="154" customWidth="1"/>
    <col min="26" max="26" width="2.28515625" style="154" customWidth="1"/>
    <col min="27" max="36" width="1.7109375" style="154" customWidth="1"/>
    <col min="37" max="37" width="1.28515625" style="154" customWidth="1"/>
    <col min="38" max="38" width="13.5703125" style="154" customWidth="1"/>
    <col min="39" max="39" width="2" style="154" customWidth="1"/>
    <col min="40" max="40" width="1.42578125" style="154" customWidth="1"/>
    <col min="41" max="43" width="2.5703125" style="154" customWidth="1"/>
    <col min="44" max="44" width="6.5703125" style="154" customWidth="1"/>
    <col min="45" max="45" width="2.5703125" style="154" customWidth="1"/>
    <col min="46" max="46" width="16.140625" style="154" customWidth="1"/>
    <col min="47" max="49" width="3.28515625" style="154" customWidth="1"/>
    <col min="50" max="50" width="4.7109375" style="154" customWidth="1"/>
    <col min="51" max="51" width="3.28515625" style="154" customWidth="1"/>
    <col min="52" max="52" width="5.5703125" style="154" customWidth="1"/>
    <col min="53" max="54" width="3.28515625" style="154" customWidth="1"/>
    <col min="55" max="55" width="10.7109375" style="154" customWidth="1"/>
    <col min="56" max="58" width="3.28515625" style="154" customWidth="1"/>
    <col min="59" max="59" width="2.42578125" style="154" customWidth="1"/>
    <col min="60" max="60" width="2.28515625" style="154" hidden="1" customWidth="1"/>
    <col min="61" max="61" width="2.85546875" style="154" hidden="1" customWidth="1"/>
    <col min="62" max="62" width="21.7109375" style="154" hidden="1" customWidth="1"/>
    <col min="63" max="66" width="1.7109375" style="154" customWidth="1"/>
    <col min="67" max="78" width="2.7109375" style="154" customWidth="1"/>
    <col min="79" max="79" width="13.42578125" style="154" bestFit="1" customWidth="1"/>
    <col min="80" max="80" width="11.42578125" style="154" customWidth="1"/>
    <col min="81" max="81" width="24.140625" style="154" bestFit="1" customWidth="1"/>
    <col min="82" max="84" width="0" style="154" hidden="1" customWidth="1"/>
    <col min="85" max="87" width="11.42578125" style="154"/>
    <col min="88" max="91" width="11.42578125" style="154" customWidth="1"/>
    <col min="92" max="16384" width="11.42578125" style="154"/>
  </cols>
  <sheetData>
    <row r="1" spans="2:69" ht="9.75" customHeight="1" x14ac:dyDescent="0.2">
      <c r="C1" s="454" t="s">
        <v>148</v>
      </c>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5" t="s">
        <v>93</v>
      </c>
      <c r="BB1" s="455"/>
      <c r="BC1" s="455"/>
      <c r="BD1" s="455"/>
      <c r="BE1" s="455"/>
      <c r="BF1" s="455"/>
      <c r="BG1" s="455"/>
      <c r="BH1" s="155"/>
      <c r="BI1" s="155"/>
    </row>
    <row r="2" spans="2:69" ht="9.75" customHeight="1" x14ac:dyDescent="0.2">
      <c r="B2" s="156"/>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5"/>
      <c r="BB2" s="455"/>
      <c r="BC2" s="455"/>
      <c r="BD2" s="455"/>
      <c r="BE2" s="455"/>
      <c r="BF2" s="455"/>
      <c r="BG2" s="455"/>
      <c r="BH2" s="155"/>
      <c r="BI2" s="155"/>
    </row>
    <row r="3" spans="2:69" ht="9.75" customHeight="1" x14ac:dyDescent="0.2">
      <c r="B3" s="156"/>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5"/>
      <c r="BB3" s="455"/>
      <c r="BC3" s="455"/>
      <c r="BD3" s="455"/>
      <c r="BE3" s="455"/>
      <c r="BF3" s="455"/>
      <c r="BG3" s="455"/>
      <c r="BH3" s="155"/>
      <c r="BI3" s="155"/>
    </row>
    <row r="4" spans="2:69" ht="9.75" customHeight="1" x14ac:dyDescent="0.2">
      <c r="B4" s="156"/>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5"/>
      <c r="BB4" s="455"/>
      <c r="BC4" s="455"/>
      <c r="BD4" s="455"/>
      <c r="BE4" s="455"/>
      <c r="BF4" s="455"/>
      <c r="BG4" s="455"/>
      <c r="BH4" s="155"/>
      <c r="BI4" s="155"/>
    </row>
    <row r="5" spans="2:69" ht="25.5" customHeight="1" x14ac:dyDescent="0.2">
      <c r="B5" s="156"/>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455"/>
      <c r="BB5" s="455"/>
      <c r="BC5" s="455"/>
      <c r="BD5" s="455"/>
      <c r="BE5" s="455"/>
      <c r="BF5" s="455"/>
      <c r="BG5" s="455"/>
      <c r="BH5" s="155"/>
      <c r="BI5" s="155"/>
    </row>
    <row r="6" spans="2:69" s="157" customFormat="1" ht="27.75" customHeight="1" x14ac:dyDescent="0.2">
      <c r="C6" s="456" t="s">
        <v>0</v>
      </c>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158"/>
      <c r="BI6" s="158"/>
    </row>
    <row r="7" spans="2:69" s="159" customFormat="1" ht="20.25" customHeight="1" x14ac:dyDescent="0.25">
      <c r="C7" s="452" t="s">
        <v>67</v>
      </c>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160"/>
      <c r="BI7" s="160"/>
      <c r="BJ7" s="160"/>
    </row>
    <row r="8" spans="2:69" s="157" customFormat="1" ht="6" customHeight="1" x14ac:dyDescent="0.2">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61"/>
      <c r="BI8" s="161"/>
      <c r="BJ8" s="161"/>
    </row>
    <row r="9" spans="2:69" s="157" customFormat="1" ht="17.25" customHeight="1" x14ac:dyDescent="0.2">
      <c r="C9" s="467" t="s">
        <v>1</v>
      </c>
      <c r="D9" s="467"/>
      <c r="E9" s="467"/>
      <c r="F9" s="467"/>
      <c r="G9" s="467"/>
      <c r="H9" s="467"/>
      <c r="I9" s="467"/>
      <c r="J9" s="467"/>
      <c r="K9" s="467"/>
      <c r="L9" s="466"/>
      <c r="M9" s="466"/>
      <c r="N9" s="466"/>
      <c r="O9" s="466"/>
      <c r="P9" s="466"/>
      <c r="Q9" s="466"/>
      <c r="R9" s="466"/>
      <c r="S9" s="466"/>
      <c r="T9" s="466"/>
      <c r="U9" s="162"/>
      <c r="V9" s="162"/>
      <c r="W9" s="162"/>
      <c r="X9" s="162"/>
      <c r="Y9" s="162"/>
      <c r="Z9" s="162"/>
      <c r="AA9" s="162"/>
      <c r="AB9" s="162"/>
      <c r="AC9" s="162"/>
      <c r="AD9" s="135"/>
      <c r="AE9" s="135"/>
      <c r="AF9" s="135"/>
      <c r="AG9" s="135"/>
      <c r="AH9" s="135"/>
      <c r="AI9" s="135"/>
      <c r="AJ9" s="135"/>
      <c r="AK9" s="457" t="s">
        <v>149</v>
      </c>
      <c r="AL9" s="457"/>
      <c r="AM9" s="457"/>
      <c r="AN9" s="457"/>
      <c r="AO9" s="457"/>
      <c r="AP9" s="457"/>
      <c r="AQ9" s="457"/>
      <c r="AR9" s="457"/>
      <c r="AS9" s="457"/>
      <c r="AT9" s="457"/>
      <c r="AU9" s="457"/>
      <c r="AV9" s="457"/>
      <c r="AW9" s="457"/>
      <c r="AX9" s="457"/>
      <c r="AY9" s="457"/>
      <c r="AZ9" s="136"/>
      <c r="BA9" s="458"/>
      <c r="BB9" s="458"/>
      <c r="BC9" s="458"/>
      <c r="BD9" s="458"/>
      <c r="BE9" s="458"/>
      <c r="BF9" s="458"/>
      <c r="BG9" s="136"/>
      <c r="BH9" s="161"/>
      <c r="BI9" s="161"/>
      <c r="BJ9" s="161"/>
    </row>
    <row r="10" spans="2:69" s="157" customFormat="1" ht="5.25" customHeight="1" x14ac:dyDescent="0.2">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61"/>
      <c r="BI10" s="161"/>
      <c r="BJ10" s="161"/>
    </row>
    <row r="11" spans="2:69" s="157" customFormat="1" ht="19.5" customHeight="1" x14ac:dyDescent="0.2">
      <c r="C11" s="470" t="s">
        <v>9</v>
      </c>
      <c r="D11" s="470"/>
      <c r="E11" s="470"/>
      <c r="F11" s="470"/>
      <c r="G11" s="470"/>
      <c r="H11" s="470"/>
      <c r="I11" s="470"/>
      <c r="J11" s="470"/>
      <c r="K11" s="136"/>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136"/>
      <c r="BH11" s="161"/>
      <c r="BI11" s="161"/>
      <c r="BJ11" s="161"/>
    </row>
    <row r="12" spans="2:69" s="157" customFormat="1" ht="5.25" customHeight="1" x14ac:dyDescent="0.2">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61"/>
      <c r="BI12" s="161"/>
      <c r="BJ12" s="161"/>
    </row>
    <row r="13" spans="2:69" s="157" customFormat="1" ht="19.5" customHeight="1" x14ac:dyDescent="0.25">
      <c r="C13" s="470" t="s">
        <v>2</v>
      </c>
      <c r="D13" s="470"/>
      <c r="E13" s="470"/>
      <c r="F13" s="470"/>
      <c r="G13" s="470"/>
      <c r="H13" s="470"/>
      <c r="I13" s="470"/>
      <c r="J13" s="470"/>
      <c r="K13" s="163"/>
      <c r="L13" s="468"/>
      <c r="M13" s="468"/>
      <c r="N13" s="468"/>
      <c r="O13" s="468"/>
      <c r="P13" s="468"/>
      <c r="Q13" s="468"/>
      <c r="R13" s="468"/>
      <c r="S13" s="468"/>
      <c r="T13" s="468"/>
      <c r="U13" s="137"/>
      <c r="V13" s="164" t="s">
        <v>40</v>
      </c>
      <c r="W13" s="137"/>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137"/>
      <c r="BH13" s="161"/>
      <c r="BI13" s="161"/>
      <c r="BJ13" s="161"/>
      <c r="BQ13" s="165"/>
    </row>
    <row r="14" spans="2:69" s="157" customFormat="1" ht="5.25" customHeight="1" x14ac:dyDescent="0.2">
      <c r="C14" s="135"/>
      <c r="D14" s="135"/>
      <c r="E14" s="135"/>
      <c r="F14" s="135"/>
      <c r="G14" s="135"/>
      <c r="H14" s="135"/>
      <c r="I14" s="135"/>
      <c r="J14" s="135"/>
      <c r="K14" s="163"/>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61"/>
      <c r="BI14" s="161"/>
      <c r="BJ14" s="161"/>
    </row>
    <row r="15" spans="2:69" s="157" customFormat="1" ht="19.5" customHeight="1" x14ac:dyDescent="0.25">
      <c r="C15" s="138" t="s">
        <v>39</v>
      </c>
      <c r="D15" s="138"/>
      <c r="E15" s="138"/>
      <c r="F15" s="138"/>
      <c r="G15" s="138"/>
      <c r="H15" s="138"/>
      <c r="I15" s="138"/>
      <c r="J15" s="138"/>
      <c r="K15" s="163"/>
      <c r="L15" s="469"/>
      <c r="M15" s="469"/>
      <c r="N15" s="469"/>
      <c r="O15" s="469"/>
      <c r="P15" s="469"/>
      <c r="Q15" s="469"/>
      <c r="R15" s="469"/>
      <c r="S15" s="469"/>
      <c r="T15" s="469"/>
      <c r="U15" s="469"/>
      <c r="V15" s="469"/>
      <c r="W15" s="469"/>
      <c r="X15" s="469"/>
      <c r="Y15" s="469"/>
      <c r="Z15" s="469"/>
      <c r="AA15" s="473" t="s">
        <v>84</v>
      </c>
      <c r="AB15" s="473"/>
      <c r="AC15" s="473"/>
      <c r="AD15" s="473"/>
      <c r="AE15" s="473"/>
      <c r="AF15" s="473"/>
      <c r="AG15" s="473"/>
      <c r="AH15" s="473"/>
      <c r="AI15" s="473"/>
      <c r="AJ15" s="473"/>
      <c r="AK15" s="473"/>
      <c r="AL15" s="473"/>
      <c r="AM15" s="471"/>
      <c r="AN15" s="471"/>
      <c r="AO15" s="471"/>
      <c r="AP15" s="471"/>
      <c r="AQ15" s="471"/>
      <c r="AR15" s="471"/>
      <c r="AS15" s="471"/>
      <c r="AT15" s="471"/>
      <c r="AU15" s="471"/>
      <c r="AV15" s="471"/>
      <c r="AW15" s="471"/>
      <c r="AX15" s="471"/>
      <c r="AY15" s="471"/>
      <c r="AZ15" s="471"/>
      <c r="BA15" s="471"/>
      <c r="BB15" s="471"/>
      <c r="BC15" s="471"/>
      <c r="BD15" s="471"/>
      <c r="BE15" s="471"/>
      <c r="BF15" s="471"/>
      <c r="BG15" s="138"/>
      <c r="BH15" s="161"/>
      <c r="BI15" s="161"/>
      <c r="BJ15" s="161"/>
      <c r="BQ15" s="165"/>
    </row>
    <row r="16" spans="2:69" s="157" customFormat="1" ht="5.25" customHeight="1" x14ac:dyDescent="0.2">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61"/>
      <c r="BI16" s="161"/>
      <c r="BJ16" s="161"/>
    </row>
    <row r="17" spans="3:62" s="157" customFormat="1" ht="17.25" customHeight="1" x14ac:dyDescent="0.2">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row>
    <row r="18" spans="3:62" s="159" customFormat="1" ht="20.25" customHeight="1" x14ac:dyDescent="0.25">
      <c r="C18" s="452" t="s">
        <v>82</v>
      </c>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160"/>
      <c r="BI18" s="160"/>
      <c r="BJ18" s="160"/>
    </row>
    <row r="19" spans="3:62" s="159" customFormat="1" ht="18.75" customHeight="1" x14ac:dyDescent="0.25">
      <c r="C19" s="465" t="s">
        <v>86</v>
      </c>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160"/>
      <c r="BI19" s="160"/>
      <c r="BJ19" s="160"/>
    </row>
    <row r="20" spans="3:62" s="159" customFormat="1" ht="18.75" customHeight="1" x14ac:dyDescent="0.2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160"/>
      <c r="BI20" s="160"/>
      <c r="BJ20" s="160"/>
    </row>
    <row r="21" spans="3:62" s="159" customFormat="1" ht="11.25" customHeight="1" x14ac:dyDescent="0.25">
      <c r="C21" s="13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8" t="str">
        <f>IF(AND(Q22&lt;&gt;0,AC22=0),"Veuillez indiquer le montant du plafond d'abondement PEE que vous avez choisi ou alors le plafond légal de 3 709,44 €.","")</f>
        <v/>
      </c>
      <c r="AM21" s="166"/>
      <c r="AN21" s="166"/>
      <c r="AO21" s="166"/>
      <c r="AP21" s="166"/>
      <c r="AQ21" s="166"/>
      <c r="AR21" s="166"/>
      <c r="AS21" s="166"/>
      <c r="AT21" s="166"/>
      <c r="AU21" s="166"/>
      <c r="AV21" s="166"/>
      <c r="AW21" s="166"/>
      <c r="AX21" s="166"/>
      <c r="AY21" s="166"/>
      <c r="AZ21" s="166"/>
      <c r="BA21" s="166"/>
      <c r="BB21" s="166"/>
      <c r="BC21" s="166"/>
      <c r="BD21" s="166"/>
      <c r="BE21" s="166"/>
      <c r="BF21" s="166"/>
      <c r="BG21" s="167"/>
      <c r="BH21" s="160"/>
      <c r="BI21" s="160"/>
      <c r="BJ21" s="160"/>
    </row>
    <row r="22" spans="3:62" s="157" customFormat="1" ht="15.75" customHeight="1" x14ac:dyDescent="0.2">
      <c r="C22" s="137" t="s">
        <v>50</v>
      </c>
      <c r="D22" s="137"/>
      <c r="E22" s="137"/>
      <c r="F22" s="137"/>
      <c r="G22" s="137"/>
      <c r="H22" s="137"/>
      <c r="I22" s="135"/>
      <c r="J22" s="135"/>
      <c r="K22" s="137" t="s">
        <v>28</v>
      </c>
      <c r="L22" s="135"/>
      <c r="M22" s="135"/>
      <c r="N22" s="135"/>
      <c r="O22" s="135"/>
      <c r="P22" s="135"/>
      <c r="Q22" s="472"/>
      <c r="R22" s="472"/>
      <c r="S22" s="472"/>
      <c r="T22" s="472"/>
      <c r="U22" s="135"/>
      <c r="V22" s="135"/>
      <c r="W22" s="137" t="s">
        <v>29</v>
      </c>
      <c r="X22" s="135"/>
      <c r="Y22" s="135"/>
      <c r="Z22" s="135"/>
      <c r="AA22" s="135"/>
      <c r="AB22" s="135"/>
      <c r="AC22" s="450"/>
      <c r="AD22" s="450"/>
      <c r="AE22" s="450"/>
      <c r="AF22" s="450"/>
      <c r="AG22" s="450"/>
      <c r="AH22" s="450"/>
      <c r="AI22" s="450"/>
      <c r="AJ22" s="135"/>
      <c r="AK22" s="135"/>
      <c r="AL22" s="168" t="str">
        <f>IF($AC$22&gt;8%*PASS,"Erreur : Le plafond d'abondement PEE doit être inférieur à 3 709,44 €","")</f>
        <v/>
      </c>
      <c r="AM22" s="135"/>
      <c r="AN22" s="135"/>
      <c r="AO22" s="135"/>
      <c r="AP22" s="135"/>
      <c r="AQ22" s="135"/>
      <c r="AR22" s="135"/>
      <c r="AS22" s="135"/>
      <c r="AT22" s="135"/>
      <c r="AU22" s="167"/>
      <c r="AV22" s="167"/>
      <c r="AW22" s="167"/>
      <c r="AX22" s="167"/>
      <c r="AY22" s="167"/>
      <c r="AZ22" s="167"/>
      <c r="BA22" s="167"/>
      <c r="BB22" s="167"/>
      <c r="BC22" s="167"/>
      <c r="BD22" s="167"/>
      <c r="BE22" s="167"/>
      <c r="BF22" s="167"/>
      <c r="BG22" s="167"/>
      <c r="BH22" s="161"/>
      <c r="BI22" s="161"/>
      <c r="BJ22" s="161"/>
    </row>
    <row r="23" spans="3:62" s="157" customFormat="1" ht="11.25" customHeight="1" x14ac:dyDescent="0.2">
      <c r="C23" s="137"/>
      <c r="D23" s="137"/>
      <c r="E23" s="137"/>
      <c r="F23" s="137"/>
      <c r="G23" s="137"/>
      <c r="H23" s="137"/>
      <c r="I23" s="137"/>
      <c r="J23" s="137"/>
      <c r="K23" s="135"/>
      <c r="L23" s="135"/>
      <c r="M23" s="135"/>
      <c r="N23" s="135"/>
      <c r="O23" s="135"/>
      <c r="P23" s="135"/>
      <c r="Q23" s="135"/>
      <c r="R23" s="135"/>
      <c r="S23" s="135"/>
      <c r="T23" s="135"/>
      <c r="U23" s="135"/>
      <c r="V23" s="135"/>
      <c r="W23" s="135"/>
      <c r="X23" s="135"/>
      <c r="Y23" s="135"/>
      <c r="Z23" s="135"/>
      <c r="AA23" s="135"/>
      <c r="AB23" s="135"/>
      <c r="AC23" s="167"/>
      <c r="AD23" s="167"/>
      <c r="AE23" s="169"/>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35"/>
      <c r="BB23" s="135"/>
      <c r="BC23" s="135"/>
      <c r="BD23" s="135"/>
      <c r="BE23" s="135"/>
      <c r="BF23" s="135"/>
      <c r="BG23" s="135"/>
      <c r="BH23" s="161"/>
      <c r="BI23" s="161"/>
      <c r="BJ23" s="161"/>
    </row>
    <row r="24" spans="3:62" s="157" customFormat="1" ht="11.25" customHeight="1" x14ac:dyDescent="0.2">
      <c r="C24" s="137"/>
      <c r="D24" s="137"/>
      <c r="E24" s="137"/>
      <c r="F24" s="137"/>
      <c r="G24" s="137"/>
      <c r="H24" s="137"/>
      <c r="I24" s="137"/>
      <c r="J24" s="137"/>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68" t="str">
        <f>IF(OR($Q$22&gt;300%,Q26&gt;300%),"Attention :  Le taux d'abondement doit être inférieur à 300% par tranche de 5%","")</f>
        <v/>
      </c>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61"/>
      <c r="BI24" s="161"/>
      <c r="BJ24" s="161"/>
    </row>
    <row r="25" spans="3:62" s="157" customFormat="1" ht="11.25" customHeight="1" x14ac:dyDescent="0.2">
      <c r="C25" s="137"/>
      <c r="D25" s="137"/>
      <c r="E25" s="137"/>
      <c r="F25" s="137"/>
      <c r="G25" s="137"/>
      <c r="H25" s="137"/>
      <c r="I25" s="137"/>
      <c r="J25" s="137"/>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68" t="str">
        <f>IF(AND(Q26&lt;&gt;0,AC26=0),"Veuillez indiquer le montant du plafond d'abondement PERCO que vous avez choisi ou alors le plafond légal de 7 418,88 €.","")</f>
        <v/>
      </c>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61"/>
      <c r="BI25" s="161"/>
      <c r="BJ25" s="161"/>
    </row>
    <row r="26" spans="3:62" s="157" customFormat="1" ht="16.5" customHeight="1" x14ac:dyDescent="0.2">
      <c r="C26" s="137" t="s">
        <v>89</v>
      </c>
      <c r="D26" s="137"/>
      <c r="E26" s="137"/>
      <c r="F26" s="137"/>
      <c r="G26" s="137"/>
      <c r="H26" s="137"/>
      <c r="I26" s="135"/>
      <c r="J26" s="135"/>
      <c r="K26" s="138" t="s">
        <v>28</v>
      </c>
      <c r="L26" s="170"/>
      <c r="M26" s="170"/>
      <c r="N26" s="135"/>
      <c r="O26" s="135"/>
      <c r="P26" s="135"/>
      <c r="Q26" s="472"/>
      <c r="R26" s="472"/>
      <c r="S26" s="472"/>
      <c r="T26" s="472"/>
      <c r="U26" s="135"/>
      <c r="V26" s="135"/>
      <c r="W26" s="137" t="s">
        <v>29</v>
      </c>
      <c r="X26" s="135"/>
      <c r="Y26" s="135"/>
      <c r="Z26" s="135"/>
      <c r="AA26" s="135"/>
      <c r="AB26" s="135"/>
      <c r="AC26" s="450"/>
      <c r="AD26" s="450"/>
      <c r="AE26" s="450"/>
      <c r="AF26" s="450"/>
      <c r="AG26" s="450"/>
      <c r="AH26" s="450"/>
      <c r="AI26" s="450"/>
      <c r="AJ26" s="135"/>
      <c r="AK26" s="135"/>
      <c r="AL26" s="168" t="str">
        <f>IF(AC26&gt;16%*PASS,"Erreur : Le plafond d'abondement PERCO doit être inférieur à 7 418,88 €","")</f>
        <v/>
      </c>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61"/>
      <c r="BI26" s="171"/>
      <c r="BJ26" s="161"/>
    </row>
    <row r="27" spans="3:62" s="157" customFormat="1" ht="5.25" hidden="1" customHeight="1" x14ac:dyDescent="0.2">
      <c r="C27" s="137"/>
      <c r="D27" s="137"/>
      <c r="E27" s="137"/>
      <c r="F27" s="137"/>
      <c r="G27" s="137"/>
      <c r="H27" s="137"/>
      <c r="I27" s="135"/>
      <c r="J27" s="135"/>
      <c r="K27" s="337"/>
      <c r="L27" s="170"/>
      <c r="M27" s="170"/>
      <c r="N27" s="135"/>
      <c r="O27" s="135"/>
      <c r="P27" s="135"/>
      <c r="Q27" s="135"/>
      <c r="R27" s="135"/>
      <c r="S27" s="135"/>
      <c r="T27" s="135"/>
      <c r="U27" s="135"/>
      <c r="V27" s="135"/>
      <c r="W27" s="137"/>
      <c r="X27" s="135"/>
      <c r="Y27" s="135"/>
      <c r="Z27" s="135"/>
      <c r="AA27" s="135"/>
      <c r="AB27" s="135"/>
      <c r="AC27" s="135"/>
      <c r="AD27" s="135"/>
      <c r="AE27" s="135"/>
      <c r="AF27" s="135"/>
      <c r="AG27" s="135"/>
      <c r="AH27" s="135"/>
      <c r="AI27" s="135"/>
      <c r="AJ27" s="135"/>
      <c r="AK27" s="135"/>
      <c r="AL27" s="168"/>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61"/>
      <c r="BI27" s="171"/>
      <c r="BJ27" s="161"/>
    </row>
    <row r="28" spans="3:62" s="338" customFormat="1" ht="5.25" hidden="1" customHeight="1" x14ac:dyDescent="0.2">
      <c r="C28" s="339"/>
      <c r="D28" s="339"/>
      <c r="E28" s="339"/>
      <c r="F28" s="339"/>
      <c r="G28" s="339"/>
      <c r="H28" s="33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09"/>
      <c r="AZ28" s="409"/>
      <c r="BA28" s="409"/>
      <c r="BB28" s="409"/>
      <c r="BC28" s="409"/>
      <c r="BD28" s="341"/>
      <c r="BE28" s="341"/>
      <c r="BF28" s="341"/>
      <c r="BG28" s="341"/>
      <c r="BI28" s="171"/>
    </row>
    <row r="29" spans="3:62" s="338" customFormat="1" ht="5.25" hidden="1" customHeight="1" x14ac:dyDescent="0.2">
      <c r="C29" s="339"/>
      <c r="D29" s="339"/>
      <c r="E29" s="339"/>
      <c r="F29" s="339"/>
      <c r="G29" s="339"/>
      <c r="H29" s="339"/>
      <c r="I29" s="409"/>
      <c r="J29" s="409"/>
      <c r="K29" s="410"/>
      <c r="L29" s="170"/>
      <c r="M29" s="170"/>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341"/>
      <c r="BE29" s="341"/>
      <c r="BF29" s="341"/>
      <c r="BG29" s="341"/>
      <c r="BI29" s="171"/>
    </row>
    <row r="30" spans="3:62" s="338" customFormat="1" ht="5.25" hidden="1" customHeight="1" x14ac:dyDescent="0.2">
      <c r="C30" s="343"/>
      <c r="D30" s="344"/>
      <c r="E30" s="344"/>
      <c r="F30" s="344"/>
      <c r="G30" s="344"/>
      <c r="H30" s="344"/>
      <c r="I30" s="344"/>
      <c r="J30" s="344"/>
      <c r="K30" s="344"/>
      <c r="L30" s="344"/>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6"/>
      <c r="AN30" s="341"/>
      <c r="AO30" s="341"/>
      <c r="AP30" s="341"/>
      <c r="AQ30" s="341"/>
      <c r="AR30" s="341"/>
      <c r="AS30" s="341"/>
      <c r="AT30" s="341"/>
      <c r="AU30" s="341"/>
      <c r="AV30" s="341"/>
      <c r="AW30" s="341"/>
      <c r="AX30" s="341"/>
      <c r="AY30" s="341"/>
      <c r="AZ30" s="341"/>
      <c r="BA30" s="341"/>
      <c r="BB30" s="341"/>
      <c r="BC30" s="341"/>
      <c r="BD30" s="341"/>
      <c r="BE30" s="341"/>
      <c r="BF30" s="341"/>
      <c r="BG30" s="341"/>
      <c r="BI30" s="342"/>
    </row>
    <row r="31" spans="3:62" s="338" customFormat="1" ht="5.25" hidden="1" customHeight="1" x14ac:dyDescent="0.2">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341"/>
      <c r="BE31" s="341"/>
      <c r="BF31" s="341"/>
      <c r="BG31" s="341"/>
      <c r="BI31" s="342" t="s">
        <v>95</v>
      </c>
    </row>
    <row r="32" spans="3:62" s="338" customFormat="1" ht="5.25" hidden="1" customHeight="1" x14ac:dyDescent="0.2">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341"/>
      <c r="BE32" s="341"/>
      <c r="BF32" s="341"/>
      <c r="BG32" s="341"/>
      <c r="BI32" s="342"/>
    </row>
    <row r="33" spans="2:61" s="338" customFormat="1" ht="5.25" customHeight="1" x14ac:dyDescent="0.2">
      <c r="C33" s="347"/>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row>
    <row r="34" spans="2:61" ht="17.25" customHeight="1" x14ac:dyDescent="0.2"/>
    <row r="35" spans="2:61" ht="20.25" customHeight="1" x14ac:dyDescent="0.2">
      <c r="C35" s="452" t="s">
        <v>83</v>
      </c>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row>
    <row r="36" spans="2:61" s="157" customFormat="1" ht="20.25" customHeight="1" x14ac:dyDescent="0.2">
      <c r="C36" s="13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3"/>
      <c r="BI36" s="173"/>
    </row>
    <row r="37" spans="2:61" s="157" customFormat="1" ht="48" customHeight="1" x14ac:dyDescent="0.2">
      <c r="C37" s="135"/>
      <c r="D37" s="172"/>
      <c r="E37" s="447" t="s">
        <v>104</v>
      </c>
      <c r="F37" s="447"/>
      <c r="G37" s="447"/>
      <c r="H37" s="447"/>
      <c r="I37" s="447"/>
      <c r="J37" s="447"/>
      <c r="K37" s="447"/>
      <c r="L37" s="447"/>
      <c r="M37" s="449" t="s">
        <v>37</v>
      </c>
      <c r="N37" s="449"/>
      <c r="O37" s="449"/>
      <c r="P37" s="449"/>
      <c r="Q37" s="449"/>
      <c r="R37" s="449"/>
      <c r="S37" s="449"/>
      <c r="T37" s="449"/>
      <c r="U37" s="449"/>
      <c r="V37" s="172"/>
      <c r="W37" s="362"/>
      <c r="X37" s="362"/>
      <c r="Y37" s="362"/>
      <c r="Z37" s="362"/>
      <c r="AA37" s="362"/>
      <c r="AB37" s="362"/>
      <c r="AC37" s="362"/>
      <c r="AD37" s="362"/>
      <c r="AE37" s="465" t="s">
        <v>105</v>
      </c>
      <c r="AF37" s="465"/>
      <c r="AG37" s="465"/>
      <c r="AH37" s="465"/>
      <c r="AI37" s="465"/>
      <c r="AJ37" s="465"/>
      <c r="AK37" s="465"/>
      <c r="AL37" s="465"/>
      <c r="AM37" s="448" t="s">
        <v>27</v>
      </c>
      <c r="AN37" s="448"/>
      <c r="AO37" s="448"/>
      <c r="AP37" s="448"/>
      <c r="AQ37" s="448"/>
      <c r="AR37" s="448"/>
      <c r="AS37" s="448"/>
      <c r="AT37" s="448"/>
      <c r="AU37" s="172"/>
      <c r="AV37" s="451" t="str">
        <f>+IF(AM37="Intéressement","La prime d'intéressement, versée en 2024 sur l'exercice fiscal 2023, est limitée à 75% du PASS 2023 (soit 32 994€)",IF(AM37="Participation","La prime de participation, versée en 2024 sur l'exercice fiscal 2023, est limitée à 75% du PASS 2023 (soit 32 994€).",IF(AM37="Prime de partage de la valeur","Le versement de la PPV est limité à 3 000€ (ou 6 000 € si vous avez un accord d'intéressement ou un accord de participation volontaire dans votre entreprise). Voir plus bas pour le calcul de la CSG/CRDS.",IF(AM37="Jours de repos non pris / CET","La monétisation est limitée à 10 jours par an sauf accord plus restrictif de l'entreprise",IF(AM37="Versements volontaires","Les versements volontaires dans le PEE sont plafonnés à 25% de la rémunération brute annuelle",IF(AM37="Abondement unilatéral","Le versement de l'abondement unilatéral est limité à 3 000€ (ou 6 000 € si vous avez un accord d'intéressement ou un accord de participation volontaire dans votre entreprise)",""))))))</f>
        <v>Les versements volontaires dans le PEE sont plafonnés à 25% de la rémunération brute annuelle</v>
      </c>
      <c r="AW37" s="451"/>
      <c r="AX37" s="451"/>
      <c r="AY37" s="451"/>
      <c r="AZ37" s="451"/>
      <c r="BA37" s="451"/>
      <c r="BB37" s="451"/>
      <c r="BC37" s="451"/>
      <c r="BD37" s="451"/>
      <c r="BE37" s="451"/>
      <c r="BF37" s="451"/>
      <c r="BG37" s="451"/>
      <c r="BH37" s="173"/>
      <c r="BI37" s="173"/>
    </row>
    <row r="38" spans="2:61" s="157" customFormat="1" ht="13.5" customHeight="1" x14ac:dyDescent="0.2">
      <c r="C38" s="139"/>
      <c r="D38" s="174"/>
      <c r="E38" s="175"/>
      <c r="F38" s="175"/>
      <c r="G38" s="175"/>
      <c r="H38" s="175"/>
      <c r="I38" s="175"/>
      <c r="J38" s="175"/>
      <c r="K38" s="175"/>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3"/>
      <c r="BI38" s="173"/>
    </row>
    <row r="39" spans="2:61" s="157" customFormat="1" ht="15" x14ac:dyDescent="0.2"/>
    <row r="40" spans="2:61" s="157" customFormat="1" ht="5.25" customHeight="1" x14ac:dyDescent="0.2">
      <c r="B40" s="161"/>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61"/>
      <c r="AL40" s="161"/>
      <c r="AM40" s="161"/>
      <c r="AN40" s="178"/>
      <c r="AO40" s="178"/>
      <c r="AP40" s="178"/>
      <c r="AQ40" s="178"/>
      <c r="AR40" s="178"/>
      <c r="AS40" s="178"/>
      <c r="AT40" s="178"/>
      <c r="AU40" s="178"/>
      <c r="AV40" s="178"/>
      <c r="AW40" s="178"/>
      <c r="AX40" s="178"/>
      <c r="AY40" s="178"/>
      <c r="AZ40" s="178"/>
      <c r="BA40" s="178"/>
      <c r="BB40" s="178"/>
      <c r="BC40" s="178"/>
      <c r="BD40" s="178"/>
      <c r="BE40" s="178"/>
      <c r="BF40" s="178"/>
      <c r="BG40" s="178"/>
      <c r="BH40" s="179"/>
      <c r="BI40" s="179"/>
    </row>
    <row r="41" spans="2:61" s="157" customFormat="1" ht="20.25" customHeight="1" x14ac:dyDescent="0.2">
      <c r="B41" s="161"/>
      <c r="C41" s="462" t="s">
        <v>3</v>
      </c>
      <c r="D41" s="462"/>
      <c r="E41" s="462"/>
      <c r="F41" s="462"/>
      <c r="G41" s="462"/>
      <c r="H41" s="459"/>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1"/>
      <c r="AJ41" s="135"/>
      <c r="AK41" s="161"/>
      <c r="AL41" s="161"/>
      <c r="AM41" s="161"/>
      <c r="AN41" s="180"/>
      <c r="AO41" s="464" t="s">
        <v>7</v>
      </c>
      <c r="AP41" s="464"/>
      <c r="AQ41" s="464"/>
      <c r="AR41" s="464"/>
      <c r="AS41" s="464"/>
      <c r="AT41" s="464"/>
      <c r="AU41" s="464"/>
      <c r="AV41" s="464"/>
      <c r="AW41" s="464"/>
      <c r="AX41" s="464"/>
      <c r="AY41" s="464"/>
      <c r="AZ41" s="464"/>
      <c r="BA41" s="464"/>
      <c r="BB41" s="464"/>
      <c r="BC41" s="464"/>
      <c r="BD41" s="464"/>
      <c r="BE41" s="464"/>
      <c r="BF41" s="464"/>
      <c r="BG41" s="464"/>
      <c r="BH41" s="179"/>
      <c r="BI41" s="179"/>
    </row>
    <row r="42" spans="2:61" s="157" customFormat="1" ht="6.75" customHeight="1" x14ac:dyDescent="0.2">
      <c r="B42" s="161"/>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61"/>
      <c r="AL42" s="161"/>
      <c r="AM42" s="161"/>
      <c r="AN42" s="135"/>
      <c r="AO42" s="137"/>
      <c r="AP42" s="137"/>
      <c r="AQ42" s="137"/>
      <c r="AR42" s="137"/>
      <c r="AS42" s="137"/>
      <c r="AT42" s="137"/>
      <c r="AU42" s="137"/>
      <c r="AV42" s="137"/>
      <c r="AW42" s="137"/>
      <c r="AX42" s="137"/>
      <c r="AY42" s="137"/>
      <c r="AZ42" s="137"/>
      <c r="BA42" s="137"/>
      <c r="BB42" s="137"/>
      <c r="BC42" s="137"/>
      <c r="BD42" s="137"/>
      <c r="BE42" s="137"/>
      <c r="BF42" s="137"/>
      <c r="BG42" s="137"/>
      <c r="BH42" s="179"/>
      <c r="BI42" s="181"/>
    </row>
    <row r="43" spans="2:61" s="157" customFormat="1" ht="16.5" customHeight="1" x14ac:dyDescent="0.2">
      <c r="B43" s="161"/>
      <c r="C43" s="137"/>
      <c r="D43" s="137"/>
      <c r="E43" s="137" t="s">
        <v>81</v>
      </c>
      <c r="F43" s="137"/>
      <c r="G43" s="182"/>
      <c r="H43" s="463"/>
      <c r="I43" s="460"/>
      <c r="J43" s="460"/>
      <c r="K43" s="460"/>
      <c r="L43" s="460"/>
      <c r="M43" s="460"/>
      <c r="N43" s="460"/>
      <c r="O43" s="460"/>
      <c r="P43" s="460"/>
      <c r="Q43" s="460"/>
      <c r="R43" s="460"/>
      <c r="S43" s="461"/>
      <c r="T43" s="135"/>
      <c r="U43" s="135"/>
      <c r="V43" s="135"/>
      <c r="W43" s="135"/>
      <c r="X43" s="135"/>
      <c r="Y43" s="135"/>
      <c r="Z43" s="135"/>
      <c r="AA43" s="135"/>
      <c r="AB43" s="135"/>
      <c r="AC43" s="135"/>
      <c r="AD43" s="135"/>
      <c r="AE43" s="135"/>
      <c r="AF43" s="135"/>
      <c r="AG43" s="135"/>
      <c r="AH43" s="135"/>
      <c r="AI43" s="135"/>
      <c r="AJ43" s="135"/>
      <c r="AK43" s="161"/>
      <c r="AL43" s="161"/>
      <c r="AM43" s="161"/>
      <c r="AN43" s="135"/>
      <c r="AO43" s="453"/>
      <c r="AP43" s="453"/>
      <c r="AQ43" s="453"/>
      <c r="AR43" s="453"/>
      <c r="AS43" s="453"/>
      <c r="AT43" s="453"/>
      <c r="AU43" s="453"/>
      <c r="AV43" s="453"/>
      <c r="AW43" s="453"/>
      <c r="AX43" s="453"/>
      <c r="AY43" s="453"/>
      <c r="AZ43" s="453"/>
      <c r="BA43" s="453"/>
      <c r="BB43" s="453"/>
      <c r="BC43" s="453"/>
      <c r="BD43" s="453"/>
      <c r="BE43" s="453"/>
      <c r="BF43" s="453"/>
      <c r="BG43" s="137"/>
      <c r="BH43" s="179"/>
      <c r="BI43" s="161"/>
    </row>
    <row r="44" spans="2:61" s="157" customFormat="1" ht="26.25" customHeight="1" x14ac:dyDescent="0.2">
      <c r="B44" s="161"/>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61"/>
      <c r="AL44" s="161"/>
      <c r="AM44" s="161"/>
      <c r="AN44" s="135"/>
      <c r="AO44" s="453"/>
      <c r="AP44" s="453"/>
      <c r="AQ44" s="453"/>
      <c r="AR44" s="453"/>
      <c r="AS44" s="453"/>
      <c r="AT44" s="453"/>
      <c r="AU44" s="453"/>
      <c r="AV44" s="453"/>
      <c r="AW44" s="453"/>
      <c r="AX44" s="453"/>
      <c r="AY44" s="453"/>
      <c r="AZ44" s="453"/>
      <c r="BA44" s="453"/>
      <c r="BB44" s="453"/>
      <c r="BC44" s="453"/>
      <c r="BD44" s="453"/>
      <c r="BE44" s="453"/>
      <c r="BF44" s="453"/>
      <c r="BG44" s="137"/>
      <c r="BH44" s="179"/>
      <c r="BI44" s="161"/>
    </row>
    <row r="45" spans="2:61" s="157" customFormat="1" ht="9.75" customHeight="1" x14ac:dyDescent="0.2">
      <c r="B45" s="161"/>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61"/>
      <c r="AL45" s="161"/>
      <c r="AM45" s="161"/>
      <c r="AN45" s="139"/>
      <c r="AO45" s="139"/>
      <c r="AP45" s="139"/>
      <c r="AQ45" s="139"/>
      <c r="AR45" s="139"/>
      <c r="AS45" s="139"/>
      <c r="AT45" s="139"/>
      <c r="AU45" s="139"/>
      <c r="AV45" s="139"/>
      <c r="AW45" s="139"/>
      <c r="AX45" s="139"/>
      <c r="AY45" s="139"/>
      <c r="AZ45" s="139"/>
      <c r="BA45" s="139"/>
      <c r="BB45" s="139"/>
      <c r="BC45" s="139"/>
      <c r="BD45" s="139"/>
      <c r="BE45" s="139"/>
      <c r="BF45" s="139"/>
      <c r="BG45" s="139"/>
      <c r="BH45" s="179"/>
      <c r="BI45" s="161"/>
    </row>
    <row r="48" spans="2:61" s="422" customFormat="1" ht="20.25" x14ac:dyDescent="0.3">
      <c r="B48" s="419"/>
      <c r="C48" s="420" t="s">
        <v>176</v>
      </c>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19"/>
      <c r="AN48" s="419"/>
    </row>
    <row r="49" spans="3:61" s="422" customFormat="1" ht="15" x14ac:dyDescent="0.25">
      <c r="BI49" s="372"/>
    </row>
    <row r="50" spans="3:61" s="422" customFormat="1" ht="15" x14ac:dyDescent="0.25">
      <c r="C50" s="442"/>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30"/>
      <c r="BI50" s="423"/>
    </row>
    <row r="51" spans="3:61" s="422" customFormat="1" ht="18.75" x14ac:dyDescent="0.3">
      <c r="C51" s="443"/>
      <c r="D51" s="431" t="s">
        <v>177</v>
      </c>
      <c r="E51" s="431"/>
      <c r="F51" s="431"/>
      <c r="G51" s="431"/>
      <c r="H51" s="431"/>
      <c r="I51" s="431"/>
      <c r="J51" s="431"/>
      <c r="K51" s="431"/>
      <c r="L51" s="431"/>
      <c r="M51" s="431"/>
      <c r="N51" s="431"/>
      <c r="O51" s="431"/>
      <c r="P51" s="431"/>
      <c r="Q51" s="431"/>
      <c r="R51" s="474" t="s">
        <v>178</v>
      </c>
      <c r="S51" s="474"/>
      <c r="T51" s="474"/>
      <c r="U51" s="474"/>
      <c r="V51" s="474"/>
      <c r="W51" s="474"/>
      <c r="X51" s="474"/>
      <c r="Y51" s="474"/>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2"/>
      <c r="BI51" s="424"/>
    </row>
    <row r="52" spans="3:61" s="422" customFormat="1" ht="10.5" customHeight="1" x14ac:dyDescent="0.3">
      <c r="C52" s="443"/>
      <c r="D52" s="431"/>
      <c r="E52" s="431"/>
      <c r="F52" s="431"/>
      <c r="G52" s="431"/>
      <c r="H52" s="431"/>
      <c r="I52" s="431"/>
      <c r="J52" s="431"/>
      <c r="K52" s="431"/>
      <c r="L52" s="431"/>
      <c r="M52" s="431"/>
      <c r="N52" s="431"/>
      <c r="O52" s="431"/>
      <c r="P52" s="431"/>
      <c r="Q52" s="431"/>
      <c r="R52" s="433"/>
      <c r="S52" s="433"/>
      <c r="T52" s="433"/>
      <c r="U52" s="433"/>
      <c r="V52" s="433"/>
      <c r="W52" s="433"/>
      <c r="X52" s="433"/>
      <c r="Y52" s="433"/>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2"/>
      <c r="BI52" s="424"/>
    </row>
    <row r="53" spans="3:61" s="422" customFormat="1" ht="21.75" customHeight="1" x14ac:dyDescent="0.25">
      <c r="C53" s="444"/>
      <c r="D53" s="431" t="s">
        <v>179</v>
      </c>
      <c r="E53" s="434"/>
      <c r="F53" s="431"/>
      <c r="G53" s="431"/>
      <c r="H53" s="431"/>
      <c r="I53" s="431"/>
      <c r="J53" s="431"/>
      <c r="K53" s="431"/>
      <c r="L53" s="431"/>
      <c r="M53" s="431"/>
      <c r="N53" s="431"/>
      <c r="O53" s="431"/>
      <c r="P53" s="431"/>
      <c r="Q53" s="431"/>
      <c r="R53" s="475"/>
      <c r="S53" s="476"/>
      <c r="T53" s="476"/>
      <c r="U53" s="476"/>
      <c r="V53" s="476"/>
      <c r="W53" s="476"/>
      <c r="X53" s="476"/>
      <c r="Y53" s="477"/>
      <c r="Z53" s="435"/>
      <c r="AA53" s="435"/>
      <c r="AB53" s="435"/>
      <c r="AC53" s="435"/>
      <c r="AD53" s="435"/>
      <c r="AE53" s="435"/>
      <c r="AF53" s="431"/>
      <c r="AG53" s="431"/>
      <c r="AH53" s="478"/>
      <c r="AI53" s="478"/>
      <c r="AJ53" s="478"/>
      <c r="AK53" s="478"/>
      <c r="AL53" s="478"/>
      <c r="AM53" s="478"/>
      <c r="AN53" s="478"/>
      <c r="AO53" s="478"/>
      <c r="AP53" s="478"/>
      <c r="AQ53" s="478"/>
      <c r="AR53" s="431"/>
      <c r="AS53" s="431"/>
      <c r="AT53" s="431"/>
      <c r="AU53" s="431"/>
      <c r="AV53" s="431"/>
      <c r="AW53" s="435"/>
      <c r="AX53" s="431"/>
      <c r="AY53" s="431"/>
      <c r="AZ53" s="431"/>
      <c r="BA53" s="435"/>
      <c r="BB53" s="435"/>
      <c r="BC53" s="435"/>
      <c r="BD53" s="435"/>
      <c r="BE53" s="435"/>
      <c r="BF53" s="435"/>
      <c r="BG53" s="436"/>
      <c r="BI53" s="425"/>
    </row>
    <row r="54" spans="3:61" s="422" customFormat="1" ht="15" x14ac:dyDescent="0.25">
      <c r="C54" s="444"/>
      <c r="D54" s="431"/>
      <c r="E54" s="431"/>
      <c r="F54" s="431"/>
      <c r="G54" s="431"/>
      <c r="H54" s="431"/>
      <c r="I54" s="431"/>
      <c r="J54" s="431"/>
      <c r="K54" s="431"/>
      <c r="L54" s="431"/>
      <c r="M54" s="431"/>
      <c r="N54" s="431"/>
      <c r="O54" s="431"/>
      <c r="P54" s="431"/>
      <c r="Q54" s="431"/>
      <c r="R54" s="431"/>
      <c r="S54" s="431"/>
      <c r="T54" s="431"/>
      <c r="U54" s="431"/>
      <c r="V54" s="479"/>
      <c r="W54" s="479"/>
      <c r="X54" s="479"/>
      <c r="Y54" s="479"/>
      <c r="Z54" s="479"/>
      <c r="AA54" s="479"/>
      <c r="AB54" s="479"/>
      <c r="AC54" s="479"/>
      <c r="AD54" s="479"/>
      <c r="AE54" s="479"/>
      <c r="AF54" s="431"/>
      <c r="AG54" s="431"/>
      <c r="AH54" s="479"/>
      <c r="AI54" s="479"/>
      <c r="AJ54" s="479"/>
      <c r="AK54" s="479"/>
      <c r="AL54" s="479"/>
      <c r="AM54" s="479"/>
      <c r="AN54" s="479"/>
      <c r="AO54" s="479"/>
      <c r="AP54" s="479"/>
      <c r="AQ54" s="479"/>
      <c r="AR54" s="479"/>
      <c r="AS54" s="431"/>
      <c r="AT54" s="431"/>
      <c r="AU54" s="431"/>
      <c r="AV54" s="431"/>
      <c r="AW54" s="480"/>
      <c r="AX54" s="479"/>
      <c r="AY54" s="479"/>
      <c r="AZ54" s="479"/>
      <c r="BA54" s="479"/>
      <c r="BB54" s="479"/>
      <c r="BC54" s="479"/>
      <c r="BD54" s="479"/>
      <c r="BE54" s="479"/>
      <c r="BF54" s="479"/>
      <c r="BG54" s="481"/>
      <c r="BI54" s="424"/>
    </row>
    <row r="55" spans="3:61" s="422" customFormat="1" ht="42.75" customHeight="1" x14ac:dyDescent="0.25">
      <c r="C55" s="444"/>
      <c r="D55" s="482" t="s">
        <v>188</v>
      </c>
      <c r="E55" s="482"/>
      <c r="F55" s="482"/>
      <c r="G55" s="482"/>
      <c r="H55" s="482"/>
      <c r="I55" s="482"/>
      <c r="J55" s="482"/>
      <c r="K55" s="482"/>
      <c r="L55" s="482"/>
      <c r="M55" s="482"/>
      <c r="N55" s="482"/>
      <c r="O55" s="482"/>
      <c r="P55" s="482"/>
      <c r="Q55" s="437"/>
      <c r="R55" s="483">
        <f>IF(R51="- 50 salariés",R53*1,R53-(R53*9.7%*98.25%))</f>
        <v>0</v>
      </c>
      <c r="S55" s="484"/>
      <c r="T55" s="484"/>
      <c r="U55" s="484"/>
      <c r="V55" s="484"/>
      <c r="W55" s="484"/>
      <c r="X55" s="484"/>
      <c r="Y55" s="485"/>
      <c r="Z55" s="438"/>
      <c r="AA55" s="438"/>
      <c r="AB55" s="486" t="s">
        <v>180</v>
      </c>
      <c r="AC55" s="486"/>
      <c r="AD55" s="486"/>
      <c r="AE55" s="486"/>
      <c r="AF55" s="486"/>
      <c r="AG55" s="486"/>
      <c r="AH55" s="486"/>
      <c r="AI55" s="486"/>
      <c r="AJ55" s="486"/>
      <c r="AK55" s="486"/>
      <c r="AL55" s="487"/>
      <c r="AM55" s="439"/>
      <c r="AN55" s="439"/>
      <c r="AO55" s="486" t="s">
        <v>181</v>
      </c>
      <c r="AP55" s="486"/>
      <c r="AQ55" s="486"/>
      <c r="AR55" s="486"/>
      <c r="AS55" s="486"/>
      <c r="AT55" s="486"/>
      <c r="AU55" s="431"/>
      <c r="AV55" s="431"/>
      <c r="AW55" s="488"/>
      <c r="AX55" s="488"/>
      <c r="AY55" s="488"/>
      <c r="AZ55" s="488"/>
      <c r="BA55" s="488"/>
      <c r="BB55" s="488"/>
      <c r="BC55" s="488"/>
      <c r="BD55" s="488"/>
      <c r="BE55" s="488"/>
      <c r="BF55" s="488"/>
      <c r="BG55" s="432"/>
      <c r="BI55" s="424"/>
    </row>
    <row r="56" spans="3:61" s="422" customFormat="1" ht="15" x14ac:dyDescent="0.25">
      <c r="C56" s="444"/>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86"/>
      <c r="AC56" s="486"/>
      <c r="AD56" s="486"/>
      <c r="AE56" s="486"/>
      <c r="AF56" s="486"/>
      <c r="AG56" s="486"/>
      <c r="AH56" s="486"/>
      <c r="AI56" s="486"/>
      <c r="AJ56" s="486"/>
      <c r="AK56" s="486"/>
      <c r="AL56" s="487"/>
      <c r="AM56" s="439"/>
      <c r="AN56" s="439"/>
      <c r="AO56" s="486"/>
      <c r="AP56" s="486"/>
      <c r="AQ56" s="486"/>
      <c r="AR56" s="486"/>
      <c r="AS56" s="486"/>
      <c r="AT56" s="486"/>
      <c r="AU56" s="431"/>
      <c r="AV56" s="431"/>
      <c r="AW56" s="431"/>
      <c r="AX56" s="431"/>
      <c r="AY56" s="431"/>
      <c r="AZ56" s="431"/>
      <c r="BA56" s="431"/>
      <c r="BB56" s="431"/>
      <c r="BC56" s="431"/>
      <c r="BD56" s="431"/>
      <c r="BE56" s="431"/>
      <c r="BF56" s="431"/>
      <c r="BG56" s="432"/>
      <c r="BI56" s="424"/>
    </row>
    <row r="57" spans="3:61" s="422" customFormat="1" ht="48.75" customHeight="1" x14ac:dyDescent="0.25">
      <c r="C57" s="444"/>
      <c r="D57" s="489" t="s">
        <v>189</v>
      </c>
      <c r="E57" s="489"/>
      <c r="F57" s="489"/>
      <c r="G57" s="489"/>
      <c r="H57" s="489"/>
      <c r="I57" s="489"/>
      <c r="J57" s="489"/>
      <c r="K57" s="489"/>
      <c r="L57" s="489"/>
      <c r="M57" s="489"/>
      <c r="N57" s="489"/>
      <c r="O57" s="489"/>
      <c r="P57" s="489"/>
      <c r="Q57" s="431"/>
      <c r="R57" s="483">
        <f>IF(R51="- 50 salariés",R53-(R53*9.7%*98.25%),R53-(R53*9.7%*98.25%))</f>
        <v>0</v>
      </c>
      <c r="S57" s="484"/>
      <c r="T57" s="484"/>
      <c r="U57" s="484"/>
      <c r="V57" s="484"/>
      <c r="W57" s="484"/>
      <c r="X57" s="484"/>
      <c r="Y57" s="485"/>
      <c r="Z57" s="431"/>
      <c r="AA57" s="431"/>
      <c r="AB57" s="486"/>
      <c r="AC57" s="486"/>
      <c r="AD57" s="486"/>
      <c r="AE57" s="486"/>
      <c r="AF57" s="486"/>
      <c r="AG57" s="486"/>
      <c r="AH57" s="486"/>
      <c r="AI57" s="486"/>
      <c r="AJ57" s="486"/>
      <c r="AK57" s="486"/>
      <c r="AL57" s="487"/>
      <c r="AM57" s="439"/>
      <c r="AN57" s="439"/>
      <c r="AO57" s="486"/>
      <c r="AP57" s="486"/>
      <c r="AQ57" s="486"/>
      <c r="AR57" s="486"/>
      <c r="AS57" s="486"/>
      <c r="AT57" s="486"/>
      <c r="AU57" s="431"/>
      <c r="AV57" s="431"/>
      <c r="AW57" s="480"/>
      <c r="AX57" s="479"/>
      <c r="AY57" s="479"/>
      <c r="AZ57" s="479"/>
      <c r="BA57" s="479"/>
      <c r="BB57" s="479"/>
      <c r="BC57" s="479"/>
      <c r="BD57" s="479"/>
      <c r="BE57" s="479"/>
      <c r="BF57" s="479"/>
      <c r="BG57" s="481"/>
      <c r="BI57" s="424"/>
    </row>
    <row r="58" spans="3:61" s="422" customFormat="1" ht="15" x14ac:dyDescent="0.25">
      <c r="C58" s="445"/>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1"/>
      <c r="BI58" s="426"/>
    </row>
    <row r="59" spans="3:61" s="422" customFormat="1" x14ac:dyDescent="0.2"/>
  </sheetData>
  <sheetProtection algorithmName="SHA-512" hashValue="Er2Tbv/SsnSpqzLq8qKJjDpI2Z5StM9Vq+dcH/NjCEzJR/yRl1xUWHBSwaMNKQIIWclPQDZRL66PZ06stuJ6lA==" saltValue="G7nCN1dvJz47BXNMuZ9QgA==" spinCount="100000" sheet="1" selectLockedCells="1"/>
  <mergeCells count="48">
    <mergeCell ref="AW54:BG54"/>
    <mergeCell ref="D55:P55"/>
    <mergeCell ref="R55:Y55"/>
    <mergeCell ref="AB55:AL57"/>
    <mergeCell ref="AO55:AT57"/>
    <mergeCell ref="AW55:BF55"/>
    <mergeCell ref="D57:P57"/>
    <mergeCell ref="R57:Y57"/>
    <mergeCell ref="AW57:BG57"/>
    <mergeCell ref="R51:Y51"/>
    <mergeCell ref="R53:Y53"/>
    <mergeCell ref="AH53:AQ53"/>
    <mergeCell ref="V54:AE54"/>
    <mergeCell ref="AH54:AR54"/>
    <mergeCell ref="C19:BG20"/>
    <mergeCell ref="Q22:T22"/>
    <mergeCell ref="Q26:T26"/>
    <mergeCell ref="AC26:AI26"/>
    <mergeCell ref="AA15:AL15"/>
    <mergeCell ref="L13:T13"/>
    <mergeCell ref="L15:Z15"/>
    <mergeCell ref="C11:J11"/>
    <mergeCell ref="C13:J13"/>
    <mergeCell ref="L11:BF11"/>
    <mergeCell ref="X13:BF13"/>
    <mergeCell ref="AM15:BF15"/>
    <mergeCell ref="AO43:BF44"/>
    <mergeCell ref="C1:AZ5"/>
    <mergeCell ref="BA1:BG5"/>
    <mergeCell ref="C6:BG6"/>
    <mergeCell ref="AK9:AY9"/>
    <mergeCell ref="C7:BG7"/>
    <mergeCell ref="BA9:BF9"/>
    <mergeCell ref="H41:AI41"/>
    <mergeCell ref="C41:G41"/>
    <mergeCell ref="H43:S43"/>
    <mergeCell ref="C18:BG18"/>
    <mergeCell ref="AV37:BG37"/>
    <mergeCell ref="AO41:BG41"/>
    <mergeCell ref="AE37:AL37"/>
    <mergeCell ref="L9:T9"/>
    <mergeCell ref="C9:K9"/>
    <mergeCell ref="E37:L37"/>
    <mergeCell ref="AM37:AT37"/>
    <mergeCell ref="M37:U37"/>
    <mergeCell ref="AC22:AI22"/>
    <mergeCell ref="C31:BC32"/>
    <mergeCell ref="C35:BG35"/>
  </mergeCells>
  <conditionalFormatting sqref="R38:AB40 R42:AB42 R44:AB47 T43:AB43 R60:AB70">
    <cfRule type="expression" priority="4">
      <formula>AM47="Abondement unilatéral"</formula>
    </cfRule>
  </conditionalFormatting>
  <conditionalFormatting sqref="R41:AB41">
    <cfRule type="expression" priority="3">
      <formula>AM50="Abondement unilatéral"</formula>
    </cfRule>
  </conditionalFormatting>
  <conditionalFormatting sqref="R43:S43">
    <cfRule type="expression" priority="2">
      <formula>AM52="Abondement unilatéral"</formula>
    </cfRule>
  </conditionalFormatting>
  <conditionalFormatting sqref="S30:AC30">
    <cfRule type="expression" priority="1">
      <formula>#REF!="Abondement unilatéral"</formula>
    </cfRule>
  </conditionalFormatting>
  <dataValidations count="2">
    <dataValidation type="textLength" operator="equal" allowBlank="1" showInputMessage="1" showErrorMessage="1" sqref="AZ9" xr:uid="{00000000-0002-0000-0000-000003000000}">
      <formula1>4</formula1>
    </dataValidation>
    <dataValidation type="decimal" showInputMessage="1" showErrorMessage="1" error="Erreur : Le plafond d'abondement PEE/PEI doit être inférieur à 3 290,88 €" promptTitle="Plafond PEE" prompt="Le plafond d'abondement PEE/PEI doit être inférieur à 3 290,88 €" sqref="AE23" xr:uid="{E147552F-4F84-45C0-ADD7-0379330F5A19}">
      <formula1>0</formula1>
      <formula2>3290.88</formula2>
    </dataValidation>
  </dataValidations>
  <printOptions horizontalCentered="1" verticalCentered="1"/>
  <pageMargins left="3.937007874015748E-2" right="3.937007874015748E-2" top="0.19685039370078741" bottom="0.19685039370078741" header="0" footer="0"/>
  <pageSetup paperSize="9" scale="7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0000000}">
          <x14:formula1>
            <xm:f>Données!$C$4:$C$5</xm:f>
          </x14:formula1>
          <xm:sqref>M37:U37</xm:sqref>
        </x14:dataValidation>
        <x14:dataValidation type="list" allowBlank="1" showInputMessage="1" showErrorMessage="1" xr:uid="{00000000-0002-0000-0000-000011000000}">
          <x14:formula1>
            <xm:f>Données!$C$7:$C$12</xm:f>
          </x14:formula1>
          <xm:sqref>AM37:AT37</xm:sqref>
        </x14:dataValidation>
        <x14:dataValidation type="list" allowBlank="1" showInputMessage="1" showErrorMessage="1" xr:uid="{D64A4317-5602-4242-81D9-DD39C7B17C18}">
          <x14:formula1>
            <xm:f>Données!$C$29:$C$30</xm:f>
          </x14:formula1>
          <xm:sqref>R51:Y51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25D8-7DF8-4A74-BA72-5209DCE67DBF}">
  <sheetPr codeName="Feuil5">
    <pageSetUpPr fitToPage="1"/>
  </sheetPr>
  <dimension ref="B1:CC529"/>
  <sheetViews>
    <sheetView showZeros="0" zoomScaleNormal="100" workbookViewId="0">
      <selection activeCell="M17" sqref="M17:Y17"/>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ustomWidth="1"/>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t="s">
        <v>185</v>
      </c>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25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327"/>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280"/>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280"/>
      <c r="J83" s="280"/>
      <c r="K83" s="280"/>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9jAn6KBUZ75FO5zdu7okdQUVXWypePfQ9POBiSvqWwJ7VJdpy2hCfyK4P1pWuUBKHQYh9Zf5nV12+MsXWv5E2A==" saltValue="4c8vf3bh/svZ2pYHMBf6HA==" spinCount="100000" sheet="1" objects="1" scenarios="1"/>
  <mergeCells count="100">
    <mergeCell ref="M17:Y17"/>
    <mergeCell ref="L64:N64"/>
    <mergeCell ref="AK62:AO62"/>
    <mergeCell ref="X60:AC60"/>
    <mergeCell ref="X62:AC62"/>
    <mergeCell ref="R49:AB50"/>
    <mergeCell ref="AC49:AL50"/>
    <mergeCell ref="B55:Q55"/>
    <mergeCell ref="M23:Y23"/>
    <mergeCell ref="M25:Y25"/>
    <mergeCell ref="B45:Q46"/>
    <mergeCell ref="B47:Q48"/>
    <mergeCell ref="R45:AB46"/>
    <mergeCell ref="R47:AB48"/>
    <mergeCell ref="AC45:AL46"/>
    <mergeCell ref="AC47:AL48"/>
    <mergeCell ref="G64:J64"/>
    <mergeCell ref="L62:Q62"/>
    <mergeCell ref="U62:V62"/>
    <mergeCell ref="AF64:AH64"/>
    <mergeCell ref="AI60:AP60"/>
    <mergeCell ref="M92:AW93"/>
    <mergeCell ref="B65:AW65"/>
    <mergeCell ref="G77:AI80"/>
    <mergeCell ref="B86:AW90"/>
    <mergeCell ref="AC82:AE82"/>
    <mergeCell ref="C82:G82"/>
    <mergeCell ref="L82:R82"/>
    <mergeCell ref="W82:X82"/>
    <mergeCell ref="AK78:AV82"/>
    <mergeCell ref="B75:AV75"/>
    <mergeCell ref="B74:AV74"/>
    <mergeCell ref="B71:AV73"/>
    <mergeCell ref="B70:AW70"/>
    <mergeCell ref="AC53:AL53"/>
    <mergeCell ref="AC52:AL52"/>
    <mergeCell ref="AC51:AL51"/>
    <mergeCell ref="R43:AB44"/>
    <mergeCell ref="B35:Q36"/>
    <mergeCell ref="B43:Q44"/>
    <mergeCell ref="B19:AW19"/>
    <mergeCell ref="M13:Q13"/>
    <mergeCell ref="B58:AW58"/>
    <mergeCell ref="B54:Q54"/>
    <mergeCell ref="B51:Q51"/>
    <mergeCell ref="B52:Q52"/>
    <mergeCell ref="B53:Q53"/>
    <mergeCell ref="R51:AB51"/>
    <mergeCell ref="R52:AB52"/>
    <mergeCell ref="R53:AB53"/>
    <mergeCell ref="R54:AB54"/>
    <mergeCell ref="R55:AB55"/>
    <mergeCell ref="AC55:AL55"/>
    <mergeCell ref="AC54:AL54"/>
    <mergeCell ref="AH15:AV15"/>
    <mergeCell ref="B49:Q50"/>
    <mergeCell ref="AH7:AV7"/>
    <mergeCell ref="AH11:AV11"/>
    <mergeCell ref="AH13:AV13"/>
    <mergeCell ref="B1:AW1"/>
    <mergeCell ref="B3:AW3"/>
    <mergeCell ref="AH5:AV5"/>
    <mergeCell ref="R13:S13"/>
    <mergeCell ref="M5:Q5"/>
    <mergeCell ref="R5:S5"/>
    <mergeCell ref="T5:Y5"/>
    <mergeCell ref="M7:Y7"/>
    <mergeCell ref="M9:Q9"/>
    <mergeCell ref="AH9:AV9"/>
    <mergeCell ref="M11:Y11"/>
    <mergeCell ref="T13:Y13"/>
    <mergeCell ref="AN43:AV44"/>
    <mergeCell ref="AC37:AL38"/>
    <mergeCell ref="BL34:BQ34"/>
    <mergeCell ref="R35:AB36"/>
    <mergeCell ref="R37:AB38"/>
    <mergeCell ref="R39:AB40"/>
    <mergeCell ref="R41:AB42"/>
    <mergeCell ref="AN37:AV39"/>
    <mergeCell ref="AC35:AL36"/>
    <mergeCell ref="R32:AB34"/>
    <mergeCell ref="AC32:AW32"/>
    <mergeCell ref="AC33:AL34"/>
    <mergeCell ref="AM33:AW34"/>
    <mergeCell ref="M21:Y21"/>
    <mergeCell ref="AH23:AV23"/>
    <mergeCell ref="AK77:AV77"/>
    <mergeCell ref="M15:Y15"/>
    <mergeCell ref="AH21:AV21"/>
    <mergeCell ref="L60:Q60"/>
    <mergeCell ref="AN46:AV55"/>
    <mergeCell ref="AC39:AL40"/>
    <mergeCell ref="AC41:AL42"/>
    <mergeCell ref="AC43:AL44"/>
    <mergeCell ref="M27:Y27"/>
    <mergeCell ref="B31:AW31"/>
    <mergeCell ref="B32:Q34"/>
    <mergeCell ref="B37:Q38"/>
    <mergeCell ref="B39:Q40"/>
    <mergeCell ref="B41:Q42"/>
  </mergeCells>
  <dataValidations count="12">
    <dataValidation allowBlank="1" showInputMessage="1" showErrorMessage="1" prompt="Merci d'indiquer vos noms et prénoms en majuscules" sqref="Z7:Z8 Z23 Z10 AB23:AG23" xr:uid="{FDCF5684-15CE-49F5-8D4C-47285E0C970B}"/>
    <dataValidation allowBlank="1" showInputMessage="1" showErrorMessage="1" promptTitle="Numéro sécurité sociale" prompt="Données obligatoires" sqref="AA22 AA6" xr:uid="{B7C796CA-097E-430A-A023-D64E0D6285EE}"/>
    <dataValidation allowBlank="1" showInputMessage="1" showErrorMessage="1" sqref="Z27:IA27 AK18 AN18:AW18 AW13:IA13 AU14" xr:uid="{80BDAD62-BF21-4F3C-8102-0585975E0E7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BCA1F492-0B77-4019-9E2C-821436A08761}"/>
    <dataValidation allowBlank="1" showErrorMessage="1" promptTitle="Optiion gestion pilotée du PERCO" sqref="AW66 AW76 AW68:AW69" xr:uid="{1D432354-F70A-4BCD-8703-F676F4C52B7B}"/>
    <dataValidation type="list" allowBlank="1" showInputMessage="1" showErrorMessage="1" promptTitle="Optiion gestion pilotée du PERCO" prompt="Sélectionnez OUI pour activer l'option de gestion pilotée, Attention vous ne pouvez pas investir sur d'autres fonds." sqref="AW64 AW58" xr:uid="{E6406ED5-087E-4320-8843-32CB8B998983}">
      <formula1>$Q$111:$Q$112</formula1>
    </dataValidation>
    <dataValidation type="list" allowBlank="1" showInputMessage="1" showErrorMessage="1" sqref="C77" xr:uid="{10C66E3C-B19F-4618-A958-9CBBD192A9FA}">
      <formula1>$R$118:$R$119</formula1>
    </dataValidation>
    <dataValidation errorStyle="information" allowBlank="1" showInputMessage="1" showErrorMessage="1" error="Données non valides" promptTitle="Données nécessaires" sqref="M21:Y21" xr:uid="{8C14FE28-DBFC-4A37-A4B7-1733C31283E8}"/>
    <dataValidation type="list" allowBlank="1" showInputMessage="1" showErrorMessage="1" sqref="AN37:AV39" xr:uid="{79A607EF-81BF-4A3F-96E1-6830C20E03E9}">
      <formula1>$Q$110:$Q$113</formula1>
    </dataValidation>
    <dataValidation type="list" allowBlank="1" showInputMessage="1" showErrorMessage="1" promptTitle="Optiion gestion pilotée du PERCO" prompt="Sélectionnez OUI pour activer l'option de gestion pilotée, Attention vous ne pouvez pas investir sur d'autres fonds." sqref="AW56:AW57" xr:uid="{43D2DC32-92F1-4086-9DF5-092D80DA336E}">
      <formula1>$Q$136:$Q$137</formula1>
    </dataValidation>
    <dataValidation errorStyle="information" allowBlank="1" showInputMessage="1" showErrorMessage="1" error="Données non valides" sqref="AH13:AV13" xr:uid="{9A91AB7E-558D-4725-AA35-C5786C39F54B}"/>
    <dataValidation type="textLength" allowBlank="1" showInputMessage="1" showErrorMessage="1" prompt="Compris en 13 et 15 caractères (la clé n'est pas obligatoire)_x000a_" sqref="M7:Y7" xr:uid="{3F5C9826-6C29-4CC4-934F-5C94FF0F89FB}">
      <formula1>13</formula1>
      <formula2>15</formula2>
    </dataValidation>
  </dataValidations>
  <printOptions horizontalCentered="1"/>
  <pageMargins left="3.937007874015748E-2" right="3.937007874015748E-2" top="0.19685039370078741" bottom="0" header="0" footer="0"/>
  <pageSetup paperSize="9" scale="57" fitToHeight="0" orientation="portrait" r:id="rId1"/>
  <colBreaks count="2" manualBreakCount="2">
    <brk id="52" max="88" man="1"/>
    <brk id="61" max="1048575" man="1"/>
  </colBreaks>
  <ignoredErrors>
    <ignoredError sqref="M21 M23 M27"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 id="{61E555C2-0B84-420A-8C53-EE64CF349A2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4A3D11E-443D-4A44-B6B0-9568E05CFDBD}">
          <x14:formula1>
            <xm:f>Données!$C$21:$C$23</xm:f>
          </x14:formula1>
          <xm:sqref>M15:Y15</xm:sqref>
        </x14:dataValidation>
        <x14:dataValidation type="list" allowBlank="1" showInputMessage="1" showErrorMessage="1" xr:uid="{2BD7D860-A9DB-4180-AF9C-CF3953B8122B}">
          <x14:formula1>
            <xm:f>Données!$C$32:$C$34</xm:f>
          </x14:formula1>
          <xm:sqref>M17:Y17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5C5D-FE09-4944-A36C-79F47AE86DC9}">
  <sheetPr codeName="Feuil6">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ca2bf58agw2a5od52nT+6/BZV+DJxQ1SGCHgYfblTc408QHV8C5YapUtZYoQbtvELBtfH7P46Eh9MFFG6mZHxg==" saltValue="XaHHiH0Dldl7hnbquRqC/g=="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0772067A-5312-4101-8930-6B21049A533F}"/>
    <dataValidation allowBlank="1" showErrorMessage="1" promptTitle="Optiion gestion pilotée du PERCO" sqref="AW66 AW76 AW68:AW69" xr:uid="{46B435D7-6600-4CE3-A8DE-997EA1C1E7A9}"/>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6F680224-914C-4B59-B53B-F1C7040A6C84}"/>
    <dataValidation allowBlank="1" showInputMessage="1" showErrorMessage="1" sqref="Z27:IA27 AK18 AN18:AW18 AW13:IA13 AU14" xr:uid="{F9F524E6-22A6-482D-B3AB-D6FB785B8BFD}"/>
    <dataValidation allowBlank="1" showInputMessage="1" showErrorMessage="1" promptTitle="Numéro sécurité sociale" prompt="Données obligatoires" sqref="AA22 AA6" xr:uid="{CBDDDA94-C213-4B16-9459-CE8C90B481F2}"/>
    <dataValidation allowBlank="1" showInputMessage="1" showErrorMessage="1" prompt="Merci d'indiquer vos noms et prénoms en majuscules" sqref="Z7:Z8 Z23 Z10 AB23:AG23" xr:uid="{A2F1DE25-1612-40C6-99CF-4BB31F91C740}"/>
    <dataValidation type="list" allowBlank="1" showInputMessage="1" showErrorMessage="1" promptTitle="Optiion gestion pilotée du PERCO" prompt="Sélectionnez OUI pour activer l'option de gestion pilotée, Attention vous ne pouvez pas investir sur d'autres fonds." sqref="AW56:AW57" xr:uid="{33593DFD-110E-454B-848B-7570C9A944F7}">
      <formula1>$Q$136:$Q$137</formula1>
    </dataValidation>
    <dataValidation type="list" allowBlank="1" showInputMessage="1" showErrorMessage="1" sqref="AN37:AV39" xr:uid="{A8E3D3BE-C7AE-4889-A9EA-C6A5159BDB22}">
      <formula1>$Q$110:$Q$113</formula1>
    </dataValidation>
    <dataValidation type="list" allowBlank="1" showInputMessage="1" showErrorMessage="1" sqref="C77" xr:uid="{E15FD2B2-0920-4CD4-8A06-93B44E9EDFC9}">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B83F436C-7CEB-4BFD-9054-BAF4694BC5D7}">
      <formula1>$Q$111:$Q$112</formula1>
    </dataValidation>
    <dataValidation type="textLength" allowBlank="1" showInputMessage="1" showErrorMessage="1" prompt="Compris en 13 et 15 caractères (la clé n'est pas obligatoire)_x000a_" sqref="M7:Y7" xr:uid="{35EB5BA8-FA17-44CA-A12B-7C991E073D5B}">
      <formula1>13</formula1>
      <formula2>15</formula2>
    </dataValidation>
    <dataValidation errorStyle="information" allowBlank="1" showInputMessage="1" showErrorMessage="1" error="Données non valides" sqref="AH13:AV13" xr:uid="{B3ACE78F-3F3E-45CE-B70C-8C4F0D70911E}"/>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D9D336D8-7DC5-4B2C-8482-1553F1181A30}">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C02661-8AA7-4A26-958E-37E98B809B3A}">
          <x14:formula1>
            <xm:f>Données!$C$21:$C$23</xm:f>
          </x14:formula1>
          <xm:sqref>M15:Y15</xm:sqref>
        </x14:dataValidation>
        <x14:dataValidation type="list" allowBlank="1" showInputMessage="1" showErrorMessage="1" xr:uid="{8135ACD2-0016-4C55-B2C9-E86091E78766}">
          <x14:formula1>
            <xm:f>Données!$C$32:$C$34</xm:f>
          </x14:formula1>
          <xm:sqref>M17:Y17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3B07-5A78-490F-B02E-BB048BA15AE3}">
  <sheetPr codeName="Feuil7">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ZlDCfLZRYmlc8zOW1uCGLxsL1BdTyxgN4gM25T0eyI0UWsClGhmjqZ46iL2DM5we1HSc1ykhQHtvcAWOlbb11g==" saltValue="aJIK8cklQJv9Dxg2I6eNww==" spinCount="100000" sheet="1" objects="1" scenarios="1"/>
  <mergeCells count="100">
    <mergeCell ref="M17:Y17"/>
    <mergeCell ref="AI60:AP60"/>
    <mergeCell ref="B86:AW90"/>
    <mergeCell ref="M92:AW93"/>
    <mergeCell ref="AK78:AV82"/>
    <mergeCell ref="C82:G82"/>
    <mergeCell ref="L82:R82"/>
    <mergeCell ref="W82:X82"/>
    <mergeCell ref="AC82:AE82"/>
    <mergeCell ref="B54:Q54"/>
    <mergeCell ref="R54:AB54"/>
    <mergeCell ref="AC54:AL54"/>
    <mergeCell ref="B55:Q55"/>
    <mergeCell ref="R55:AB55"/>
    <mergeCell ref="AC55:AL55"/>
    <mergeCell ref="B74:AV74"/>
    <mergeCell ref="B58:AW58"/>
    <mergeCell ref="L60:Q60"/>
    <mergeCell ref="X60:AC60"/>
    <mergeCell ref="L62:Q62"/>
    <mergeCell ref="U62:V62"/>
    <mergeCell ref="X62:AC62"/>
    <mergeCell ref="AK62:AO62"/>
    <mergeCell ref="G64:J64"/>
    <mergeCell ref="L64:N64"/>
    <mergeCell ref="AF64:AH64"/>
    <mergeCell ref="B65:AW65"/>
    <mergeCell ref="B70:AW7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N43:AV44"/>
    <mergeCell ref="B45:Q46"/>
    <mergeCell ref="R45:AB46"/>
    <mergeCell ref="AC45:AL46"/>
    <mergeCell ref="AH7:AV7"/>
    <mergeCell ref="AH11:AV11"/>
    <mergeCell ref="B41:Q42"/>
    <mergeCell ref="R41:AB42"/>
    <mergeCell ref="AC41:AL42"/>
    <mergeCell ref="B43:Q44"/>
    <mergeCell ref="R43:AB44"/>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9B870081-38B6-47F8-A025-C46713B77AE2}"/>
    <dataValidation allowBlank="1" showErrorMessage="1" promptTitle="Optiion gestion pilotée du PERCO" sqref="AW66 AW76 AW68:AW69" xr:uid="{7135D95D-6C85-4D85-A983-A3233CA10707}"/>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76E8595F-9A54-4044-A0E6-1CD2FD511562}"/>
    <dataValidation allowBlank="1" showInputMessage="1" showErrorMessage="1" sqref="Z27:IA27 AK18 AN18:AW18 AW13:IA13 AU14" xr:uid="{530D2B68-DE4C-47F2-A786-9FE093459AEF}"/>
    <dataValidation allowBlank="1" showInputMessage="1" showErrorMessage="1" promptTitle="Numéro sécurité sociale" prompt="Données obligatoires" sqref="AA22 AA6" xr:uid="{40B1B571-3304-4933-AC09-BFEF99FD4A10}"/>
    <dataValidation allowBlank="1" showInputMessage="1" showErrorMessage="1" prompt="Merci d'indiquer vos noms et prénoms en majuscules" sqref="Z7:Z8 Z23 Z10 AB23:AG23" xr:uid="{AC44E3EC-6288-4A81-8F34-A1BB02AE7AC1}"/>
    <dataValidation type="list" allowBlank="1" showInputMessage="1" showErrorMessage="1" promptTitle="Optiion gestion pilotée du PERCO" prompt="Sélectionnez OUI pour activer l'option de gestion pilotée, Attention vous ne pouvez pas investir sur d'autres fonds." sqref="AW56:AW57" xr:uid="{3D22C1B4-9A21-449F-BE20-D04547C4ACB9}">
      <formula1>$Q$136:$Q$137</formula1>
    </dataValidation>
    <dataValidation type="list" allowBlank="1" showInputMessage="1" showErrorMessage="1" sqref="AN37:AV39" xr:uid="{5E0B3016-72F7-4012-9D11-C725D5AFC276}">
      <formula1>$Q$110:$Q$113</formula1>
    </dataValidation>
    <dataValidation type="list" allowBlank="1" showInputMessage="1" showErrorMessage="1" sqref="C77" xr:uid="{E1C55702-68D6-41CF-89A7-B63316E1FB98}">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AD9FC60C-4A45-4513-AC35-85A0DA299747}">
      <formula1>$Q$111:$Q$112</formula1>
    </dataValidation>
    <dataValidation type="textLength" allowBlank="1" showInputMessage="1" showErrorMessage="1" prompt="Compris en 13 et 15 caractères (la clé n'est pas obligatoire)_x000a_" sqref="M7:Y7" xr:uid="{B1C3416E-019F-4220-8343-1F2626457886}">
      <formula1>13</formula1>
      <formula2>15</formula2>
    </dataValidation>
    <dataValidation errorStyle="information" allowBlank="1" showInputMessage="1" showErrorMessage="1" error="Données non valides" sqref="AH13:AV13" xr:uid="{DEE38F4F-AAC3-49B4-BFE3-01BF6A4A996C}"/>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247CE057-987A-4414-9AFD-B67B86652945}">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48D9092-87B2-42C5-9A32-28DD4DEF6A6A}">
          <x14:formula1>
            <xm:f>Données!$C$21:$C$23</xm:f>
          </x14:formula1>
          <xm:sqref>M15:Y15</xm:sqref>
        </x14:dataValidation>
        <x14:dataValidation type="list" allowBlank="1" showInputMessage="1" showErrorMessage="1" xr:uid="{50A91978-C08C-4051-AB88-5F8065CC69FA}">
          <x14:formula1>
            <xm:f>Données!$C$32:$C$34</xm:f>
          </x14:formula1>
          <xm:sqref>M17:Y17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11F-3D87-4F2E-AC54-02275B335E9F}">
  <sheetPr codeName="Feuil8">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Til8HfMXffmnVLGx9/5ETPPHyIdE/CWCt1Ba7WvRvVX4w8qdC2mieFDHVBQPC1MPCRrtmOv5SeaABBbwitF1Qw==" saltValue="/7MASPqv9jysAShcY3p2Ng=="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045506F8-E774-4426-9DE5-B25B84269A44}"/>
    <dataValidation allowBlank="1" showErrorMessage="1" promptTitle="Optiion gestion pilotée du PERCO" sqref="AW66 AW76 AW68:AW69" xr:uid="{D21226B8-655A-47D4-B939-CD8E8675170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E9FBB261-4BE7-4DB4-B95F-3426D1177D6B}"/>
    <dataValidation allowBlank="1" showInputMessage="1" showErrorMessage="1" sqref="Z27:IA27 AK18 AN18:AW18 AW13:IA13 AU14" xr:uid="{8578C6BB-843C-47CD-A31F-FBE24AEFBE49}"/>
    <dataValidation allowBlank="1" showInputMessage="1" showErrorMessage="1" promptTitle="Numéro sécurité sociale" prompt="Données obligatoires" sqref="AA22 AA6" xr:uid="{0EC772C5-1B2D-48BC-9F3B-2710BA64FCE1}"/>
    <dataValidation allowBlank="1" showInputMessage="1" showErrorMessage="1" prompt="Merci d'indiquer vos noms et prénoms en majuscules" sqref="Z7:Z8 Z23 Z10 AB23:AG23" xr:uid="{195A16B5-B2AF-40E6-BC86-1CED1E032F4A}"/>
    <dataValidation type="list" allowBlank="1" showInputMessage="1" showErrorMessage="1" promptTitle="Optiion gestion pilotée du PERCO" prompt="Sélectionnez OUI pour activer l'option de gestion pilotée, Attention vous ne pouvez pas investir sur d'autres fonds." sqref="AW56:AW57" xr:uid="{EF11800B-A1A0-48CB-956F-DAC38E7CD780}">
      <formula1>$Q$136:$Q$137</formula1>
    </dataValidation>
    <dataValidation type="list" allowBlank="1" showInputMessage="1" showErrorMessage="1" sqref="AN37:AV39" xr:uid="{4AE86724-EBAC-4A96-A512-9BD35E1E6B89}">
      <formula1>$Q$110:$Q$113</formula1>
    </dataValidation>
    <dataValidation type="list" allowBlank="1" showInputMessage="1" showErrorMessage="1" sqref="C77" xr:uid="{9AF573A9-6154-4384-B436-DD720B69135B}">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5D2ED5C9-9353-4384-B840-E22A02EC8E74}">
      <formula1>$Q$111:$Q$112</formula1>
    </dataValidation>
    <dataValidation type="textLength" allowBlank="1" showInputMessage="1" showErrorMessage="1" prompt="Compris en 13 et 15 caractères (la clé n'est pas obligatoire)_x000a_" sqref="M7:Y7" xr:uid="{125A6B02-FE12-49C4-B986-122D0A93C7ED}">
      <formula1>13</formula1>
      <formula2>15</formula2>
    </dataValidation>
    <dataValidation errorStyle="information" allowBlank="1" showInputMessage="1" showErrorMessage="1" error="Données non valides" sqref="AH13:AV13" xr:uid="{51866F8A-8D1B-4A83-A990-D9ECCEBDBB9B}"/>
  </dataValidations>
  <printOptions horizontalCentered="1"/>
  <pageMargins left="3.937007874015748E-2" right="3.937007874015748E-2" top="0.19685039370078741" bottom="0" header="0" footer="0"/>
  <pageSetup paperSize="9" scale="5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9147ADC-0706-47BB-8012-95D5C56A2B4A}">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EB5DC0C-90A4-43BA-98E1-359426D0C57B}">
          <x14:formula1>
            <xm:f>Données!$C$21:$C$23</xm:f>
          </x14:formula1>
          <xm:sqref>M15:Y15</xm:sqref>
        </x14:dataValidation>
        <x14:dataValidation type="list" allowBlank="1" showInputMessage="1" showErrorMessage="1" xr:uid="{71D79D5F-4F71-4016-A150-C140EFD289D2}">
          <x14:formula1>
            <xm:f>Données!$C$32:$C$34</xm:f>
          </x14:formula1>
          <xm:sqref>M17:Y17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3EF3-468A-4032-9A6E-97AB6EF004B4}">
  <sheetPr codeName="Feuil9">
    <pageSetUpPr fitToPage="1"/>
  </sheetPr>
  <dimension ref="B1:CC529"/>
  <sheetViews>
    <sheetView showZeros="0" zoomScaleNormal="100" workbookViewId="0">
      <selection activeCell="M17" sqref="M17:Y17"/>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eEAYjXk/MQxoLxVs59lWGELP1d5CN0r/YBQhrvHwGkzIXSwa7q8Ksx16vuAt5du+L8EC90RqN3d7HCBUSjzYUQ==" saltValue="Fw4vm3xGQAOGHOtbe+Mx4g=="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D91A63DD-C63F-4839-9B96-739CBED940D8}"/>
    <dataValidation allowBlank="1" showErrorMessage="1" promptTitle="Optiion gestion pilotée du PERCO" sqref="AW66 AW76 AW68:AW69" xr:uid="{92CB16E1-45E7-4643-A9BC-487B4E77C76D}"/>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156F2381-1AC2-4701-91E4-0A9A0544F903}"/>
    <dataValidation allowBlank="1" showInputMessage="1" showErrorMessage="1" sqref="Z27:IA27 AK18 AN18:AW18 AW13:IA13 AU14" xr:uid="{AB199632-92C0-4C0E-8246-A50A895A9ADC}"/>
    <dataValidation allowBlank="1" showInputMessage="1" showErrorMessage="1" promptTitle="Numéro sécurité sociale" prompt="Données obligatoires" sqref="AA22 AA6" xr:uid="{9B849502-6640-4814-B969-C50805A9EF49}"/>
    <dataValidation allowBlank="1" showInputMessage="1" showErrorMessage="1" prompt="Merci d'indiquer vos noms et prénoms en majuscules" sqref="Z7:Z8 Z23 Z10 AB23:AG23" xr:uid="{11BDB826-E337-4079-842C-CE343910F7AA}"/>
    <dataValidation type="list" allowBlank="1" showInputMessage="1" showErrorMessage="1" promptTitle="Optiion gestion pilotée du PERCO" prompt="Sélectionnez OUI pour activer l'option de gestion pilotée, Attention vous ne pouvez pas investir sur d'autres fonds." sqref="AW56:AW57" xr:uid="{1A0193EA-004C-4911-B0EE-6244F05A6819}">
      <formula1>$Q$136:$Q$137</formula1>
    </dataValidation>
    <dataValidation type="list" allowBlank="1" showInputMessage="1" showErrorMessage="1" sqref="AN37:AV39" xr:uid="{A0F4CB83-2A1A-48FA-B594-AF46FAFCD213}">
      <formula1>$Q$110:$Q$113</formula1>
    </dataValidation>
    <dataValidation type="list" allowBlank="1" showInputMessage="1" showErrorMessage="1" sqref="C77" xr:uid="{727643E2-45FA-42CB-A715-D935050DBC6A}">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8B4E0745-E1DE-4067-877C-8247A41BB1A0}">
      <formula1>$Q$111:$Q$112</formula1>
    </dataValidation>
    <dataValidation type="textLength" allowBlank="1" showInputMessage="1" showErrorMessage="1" prompt="Compris en 13 et 15 caractères (la clé n'est pas obligatoire)_x000a_" sqref="M7:Y7" xr:uid="{0952EC92-3186-4BD6-82D6-E47082C6DB35}">
      <formula1>13</formula1>
      <formula2>15</formula2>
    </dataValidation>
    <dataValidation errorStyle="information" allowBlank="1" showInputMessage="1" showErrorMessage="1" error="Données non valides" sqref="AH13:AV13" xr:uid="{54D4A3DE-2294-4F0E-979F-58333106012D}"/>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5241A923-9C88-4D61-85BF-F58ED740739E}">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5D4E28-BF96-4A43-BCEB-9D37E2E46634}">
          <x14:formula1>
            <xm:f>Données!$C$21:$C$23</xm:f>
          </x14:formula1>
          <xm:sqref>M15:Y15</xm:sqref>
        </x14:dataValidation>
        <x14:dataValidation type="list" allowBlank="1" showInputMessage="1" showErrorMessage="1" xr:uid="{DE62CDE5-895B-4FB2-ADC1-9242F0B62B05}">
          <x14:formula1>
            <xm:f>Données!$C$32:$C$34</xm:f>
          </x14:formula1>
          <xm:sqref>M17:Y17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FCF3-86CF-48B1-8AEF-D15F5306D057}">
  <sheetPr codeName="Feuil10">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hjze/f/2fzGtxWSrii628G3UWAevQNIeTQjKzPVu+ptKrUEdQ5fuHOBlT3VkkuUlO0Z+0dvFJf6jRpIMvA1zlA==" saltValue="/pZ3Ycp5bV8Ev6/5t3AG+A=="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44074870-D02B-4BB5-820F-75CCA9CB0D81}"/>
    <dataValidation allowBlank="1" showErrorMessage="1" promptTitle="Optiion gestion pilotée du PERCO" sqref="AW66 AW76 AW68:AW69" xr:uid="{DE0AA149-0D16-477A-992D-1D85F804B826}"/>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F7826A29-C49D-4991-8CD3-BEBCF87AFC2D}"/>
    <dataValidation allowBlank="1" showInputMessage="1" showErrorMessage="1" sqref="Z27:IA27 AK18 AN18:AW18 AW13:IA13 AU14" xr:uid="{29995A86-FF27-4926-9403-01FA099DC5ED}"/>
    <dataValidation allowBlank="1" showInputMessage="1" showErrorMessage="1" promptTitle="Numéro sécurité sociale" prompt="Données obligatoires" sqref="AA22 AA6" xr:uid="{ED0F570E-FB9D-4D36-81D9-75479B462514}"/>
    <dataValidation allowBlank="1" showInputMessage="1" showErrorMessage="1" prompt="Merci d'indiquer vos noms et prénoms en majuscules" sqref="Z7:Z8 Z23 Z10 AB23:AG23" xr:uid="{44AAB513-E9E6-4D0E-B054-C45B89C111C2}"/>
    <dataValidation type="list" allowBlank="1" showInputMessage="1" showErrorMessage="1" promptTitle="Optiion gestion pilotée du PERCO" prompt="Sélectionnez OUI pour activer l'option de gestion pilotée, Attention vous ne pouvez pas investir sur d'autres fonds." sqref="AW56:AW57" xr:uid="{1FB79CCE-FA9B-4693-B8CF-623D483B72AD}">
      <formula1>$Q$136:$Q$137</formula1>
    </dataValidation>
    <dataValidation type="list" allowBlank="1" showInputMessage="1" showErrorMessage="1" sqref="AN37:AV39" xr:uid="{4ACD5CFC-904A-4105-9BA8-C4B23A022E2F}">
      <formula1>$Q$110:$Q$113</formula1>
    </dataValidation>
    <dataValidation type="list" allowBlank="1" showInputMessage="1" showErrorMessage="1" sqref="C77" xr:uid="{B0411501-99FE-4CAF-99AB-19536EB1F8C5}">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E05DE03F-9C8E-40F2-B84F-CF7306D146AA}">
      <formula1>$Q$111:$Q$112</formula1>
    </dataValidation>
    <dataValidation type="textLength" allowBlank="1" showInputMessage="1" showErrorMessage="1" prompt="Compris en 13 et 15 caractères (la clé n'est pas obligatoire)_x000a_" sqref="M7:Y7" xr:uid="{4CB8D99B-E449-48EA-A9C8-ABA0B748FEE2}">
      <formula1>13</formula1>
      <formula2>15</formula2>
    </dataValidation>
    <dataValidation errorStyle="information" allowBlank="1" showInputMessage="1" showErrorMessage="1" error="Données non valides" sqref="AH13:AV13" xr:uid="{81794D87-C8BF-413F-8BFC-BDC17D0CF504}"/>
  </dataValidations>
  <printOptions horizontalCentered="1"/>
  <pageMargins left="3.937007874015748E-2" right="3.937007874015748E-2" top="0.19685039370078741"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43669535-3C5E-44B3-AA79-080B7AC9F902}">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8AA5542-22CD-47A0-8FE3-FA96FA7DF771}">
          <x14:formula1>
            <xm:f>Données!$C$21:$C$23</xm:f>
          </x14:formula1>
          <xm:sqref>M15:Y15</xm:sqref>
        </x14:dataValidation>
        <x14:dataValidation type="list" allowBlank="1" showInputMessage="1" showErrorMessage="1" xr:uid="{BD1F6BD7-E2B0-42FD-8959-1B0EDD6E8CCA}">
          <x14:formula1>
            <xm:f>Données!$C$32:$C$34</xm:f>
          </x14:formula1>
          <xm:sqref>M17:Y17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A06-5C4A-46F6-83BF-77E852C0C5A9}">
  <sheetPr codeName="Feuil11">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FCdfwws9VEm6nsVl1wPTNhOn69ML027kB0IyAV4rCzvzGPPStx2aVjqADUnjgquvia6nrOWpAn0DRSumHESPfg==" saltValue="cb4kj4XyqOtD2HDdwm45Hw=="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AED7E013-09EE-47B3-82A6-15560784F409}"/>
    <dataValidation allowBlank="1" showErrorMessage="1" promptTitle="Optiion gestion pilotée du PERCO" sqref="AW66 AW76 AW68:AW69" xr:uid="{AF3815C1-2282-4C03-AA32-63DCE61BFBBF}"/>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97771DA-0561-45E8-9053-6EF9DF674A7C}"/>
    <dataValidation allowBlank="1" showInputMessage="1" showErrorMessage="1" sqref="Z27:IA27 AK18 AN18:AW18 AW13:IA13 AU14" xr:uid="{957A8535-2B6C-42AB-A2E5-4355A6C16B75}"/>
    <dataValidation allowBlank="1" showInputMessage="1" showErrorMessage="1" promptTitle="Numéro sécurité sociale" prompt="Données obligatoires" sqref="AA22 AA6" xr:uid="{4F3BB432-D3B7-47D0-B8D7-57C9A306A83D}"/>
    <dataValidation allowBlank="1" showInputMessage="1" showErrorMessage="1" prompt="Merci d'indiquer vos noms et prénoms en majuscules" sqref="Z7:Z8 Z23 Z10 AB23:AG23" xr:uid="{C0E90B58-DA33-451E-B425-1D72F77291EE}"/>
    <dataValidation type="list" allowBlank="1" showInputMessage="1" showErrorMessage="1" promptTitle="Optiion gestion pilotée du PERCO" prompt="Sélectionnez OUI pour activer l'option de gestion pilotée, Attention vous ne pouvez pas investir sur d'autres fonds." sqref="AW56:AW57" xr:uid="{4F0713B4-0D6F-43B9-B6AB-5F407B8E3D39}">
      <formula1>$Q$136:$Q$137</formula1>
    </dataValidation>
    <dataValidation type="list" allowBlank="1" showInputMessage="1" showErrorMessage="1" sqref="AN37:AV39" xr:uid="{4834FD2E-1776-49FD-B36F-11A9C458BF83}">
      <formula1>$Q$110:$Q$113</formula1>
    </dataValidation>
    <dataValidation type="list" allowBlank="1" showInputMessage="1" showErrorMessage="1" sqref="C77" xr:uid="{E062F03A-453C-4550-8DFD-70EB69B15001}">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C47CA90A-2183-4C21-AFD8-E7D8E8750173}">
      <formula1>$Q$111:$Q$112</formula1>
    </dataValidation>
    <dataValidation type="textLength" allowBlank="1" showInputMessage="1" showErrorMessage="1" prompt="Compris en 13 et 15 caractères (la clé n'est pas obligatoire)_x000a_" sqref="M7:Y7" xr:uid="{0A3DAC13-5CCE-4325-A0DE-9A1E6F6A1808}">
      <formula1>13</formula1>
      <formula2>15</formula2>
    </dataValidation>
    <dataValidation errorStyle="information" allowBlank="1" showInputMessage="1" showErrorMessage="1" error="Données non valides" sqref="AH13:AV13" xr:uid="{01244FBF-5AA4-47B8-A96C-77698663687D}"/>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84EE07E9-4675-46F3-AE1F-C000BE3DD95B}">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145E99-60D0-496C-BABB-6FC63BFBC5BE}">
          <x14:formula1>
            <xm:f>Données!$C$21:$C$23</xm:f>
          </x14:formula1>
          <xm:sqref>M15:Y15</xm:sqref>
        </x14:dataValidation>
        <x14:dataValidation type="list" allowBlank="1" showInputMessage="1" showErrorMessage="1" xr:uid="{98E8809B-A783-4156-9840-0CACFF3D38DD}">
          <x14:formula1>
            <xm:f>Données!$C$32:$C$34</xm:f>
          </x14:formula1>
          <xm:sqref>M17:Y17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B977-72CA-402A-956A-4155A2967835}">
  <sheetPr codeName="Feuil12">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qup55z5tbMtb1W8UlQHly7haus5W4gaBdfqwsNUnZ3RBqxpEogPUu+RtK8zuAHxoIG2VUFwPCgxKNT9cxOjEIg==" saltValue="CEaGvps3FTx3OQ63WG5TLg=="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94BD6393-1380-4E9D-B44E-D82AFE1A8E36}"/>
    <dataValidation allowBlank="1" showErrorMessage="1" promptTitle="Optiion gestion pilotée du PERCO" sqref="AW66 AW76 AW68:AW69" xr:uid="{A7D7EF50-5D43-4B9B-A287-AD01D990B77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32953884-9225-4315-8905-E804D97DC626}"/>
    <dataValidation allowBlank="1" showInputMessage="1" showErrorMessage="1" sqref="Z27:IA27 AK18 AN18:AW18 AW13:IA13 AU14" xr:uid="{79A17D6A-287C-4CF3-9186-B76A0EBFA42B}"/>
    <dataValidation allowBlank="1" showInputMessage="1" showErrorMessage="1" promptTitle="Numéro sécurité sociale" prompt="Données obligatoires" sqref="AA22 AA6" xr:uid="{B28A43C9-8771-4CC9-B4D9-6FF3E0782DE8}"/>
    <dataValidation allowBlank="1" showInputMessage="1" showErrorMessage="1" prompt="Merci d'indiquer vos noms et prénoms en majuscules" sqref="Z7:Z8 Z23 Z10 AB23:AG23" xr:uid="{0C8E9968-CCF7-4B1C-BFDA-8041C474CFF5}"/>
    <dataValidation type="list" allowBlank="1" showInputMessage="1" showErrorMessage="1" promptTitle="Optiion gestion pilotée du PERCO" prompt="Sélectionnez OUI pour activer l'option de gestion pilotée, Attention vous ne pouvez pas investir sur d'autres fonds." sqref="AW56:AW57" xr:uid="{C4EDFEED-6832-499B-B9B2-4E8CD1D259F1}">
      <formula1>$Q$136:$Q$137</formula1>
    </dataValidation>
    <dataValidation type="list" allowBlank="1" showInputMessage="1" showErrorMessage="1" sqref="AN37:AV39" xr:uid="{539861E1-47F8-469D-AB63-9F5CCA6F1AE2}">
      <formula1>$Q$110:$Q$113</formula1>
    </dataValidation>
    <dataValidation type="list" allowBlank="1" showInputMessage="1" showErrorMessage="1" sqref="C77" xr:uid="{E180BBF0-48F6-4BC4-B3B0-DD51715932D3}">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4255C98E-DE1E-48E2-A1A2-84C607AA9642}">
      <formula1>$Q$111:$Q$112</formula1>
    </dataValidation>
    <dataValidation type="textLength" allowBlank="1" showInputMessage="1" showErrorMessage="1" prompt="Compris en 13 et 15 caractères (la clé n'est pas obligatoire)_x000a_" sqref="M7:Y7" xr:uid="{9D4D141F-CD39-47D0-9601-56E075B5A641}">
      <formula1>13</formula1>
      <formula2>15</formula2>
    </dataValidation>
    <dataValidation errorStyle="information" allowBlank="1" showInputMessage="1" showErrorMessage="1" error="Données non valides" sqref="AH13:AV13" xr:uid="{F5D3E781-5030-4262-BCD6-6DA6163BC197}"/>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395AAC25-E7FB-4078-9CEC-59636326B725}">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33358D7-92EB-40EE-BE6B-F2FE0CDDDEA0}">
          <x14:formula1>
            <xm:f>Données!$C$21:$C$23</xm:f>
          </x14:formula1>
          <xm:sqref>M15:Y15</xm:sqref>
        </x14:dataValidation>
        <x14:dataValidation type="list" allowBlank="1" showInputMessage="1" showErrorMessage="1" xr:uid="{4013DABB-DEDA-4AAF-9688-BAD79F15491C}">
          <x14:formula1>
            <xm:f>Données!$C$32:$C$34</xm:f>
          </x14:formula1>
          <xm:sqref>M17:Y17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2CA3E-B47B-4705-8A16-418E84BFCECF}">
  <sheetPr codeName="Feuil13">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xNeYTjVgdtThVNGPa6s8ykfBzTd3762XQV8fj2AXuru1wPuK4DESOFeKi++Mi7NKpVk8ty+kQbKd5J9dofAwVg==" saltValue="h9DdgkeAz91iLKRv2HNiXA=="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B55E9141-30C5-4BB8-8AE3-FF59C3E787A2}"/>
    <dataValidation allowBlank="1" showErrorMessage="1" promptTitle="Optiion gestion pilotée du PERCO" sqref="AW66 AW76 AW68:AW69" xr:uid="{2F71AD44-E19A-49A8-A974-78146A61CE9A}"/>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A78DECC3-6820-414D-93B3-E51E91BFCEAA}"/>
    <dataValidation allowBlank="1" showInputMessage="1" showErrorMessage="1" sqref="Z27:IA27 AK18 AN18:AW18 AW13:IA13 AU14" xr:uid="{6C092324-0E76-458E-AC3B-F86CAA06B3A9}"/>
    <dataValidation allowBlank="1" showInputMessage="1" showErrorMessage="1" promptTitle="Numéro sécurité sociale" prompt="Données obligatoires" sqref="AA22 AA6" xr:uid="{3FE169F2-77CA-4F61-B920-16C3E7C9281F}"/>
    <dataValidation allowBlank="1" showInputMessage="1" showErrorMessage="1" prompt="Merci d'indiquer vos noms et prénoms en majuscules" sqref="Z7:Z8 Z23 Z10 AB23:AG23" xr:uid="{B9B2888F-7E05-42DA-B20F-22E137C05220}"/>
    <dataValidation type="list" allowBlank="1" showInputMessage="1" showErrorMessage="1" promptTitle="Optiion gestion pilotée du PERCO" prompt="Sélectionnez OUI pour activer l'option de gestion pilotée, Attention vous ne pouvez pas investir sur d'autres fonds." sqref="AW56:AW57" xr:uid="{24F3FCF0-C9D2-4E79-A1A8-AC750F7E2ACB}">
      <formula1>$Q$136:$Q$137</formula1>
    </dataValidation>
    <dataValidation type="list" allowBlank="1" showInputMessage="1" showErrorMessage="1" sqref="AN37:AV39" xr:uid="{E7C6E4DE-81FA-4E9E-86CA-9165AF1C5021}">
      <formula1>$Q$110:$Q$113</formula1>
    </dataValidation>
    <dataValidation type="list" allowBlank="1" showInputMessage="1" showErrorMessage="1" sqref="C77" xr:uid="{8A00E3C2-BFDE-49D6-9178-A3FA24652274}">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7163D32B-9EBF-4596-A323-F9FA347D1F53}">
      <formula1>$Q$111:$Q$112</formula1>
    </dataValidation>
    <dataValidation type="textLength" allowBlank="1" showInputMessage="1" showErrorMessage="1" prompt="Compris en 13 et 15 caractères (la clé n'est pas obligatoire)_x000a_" sqref="M7:Y7" xr:uid="{F30FAE32-0798-404A-9E50-433F74434296}">
      <formula1>13</formula1>
      <formula2>15</formula2>
    </dataValidation>
    <dataValidation errorStyle="information" allowBlank="1" showInputMessage="1" showErrorMessage="1" error="Données non valides" sqref="AH13:AV13" xr:uid="{99FDCD04-6F31-4DC4-9643-ED3AC2B20814}"/>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251D90F7-956E-4195-899C-97A05439734C}">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9502CF-4756-40D7-9BFE-20A3D1D48902}">
          <x14:formula1>
            <xm:f>Données!$C$21:$C$23</xm:f>
          </x14:formula1>
          <xm:sqref>M15:Y15</xm:sqref>
        </x14:dataValidation>
        <x14:dataValidation type="list" allowBlank="1" showInputMessage="1" showErrorMessage="1" xr:uid="{A4A5A753-B5F2-43B3-81DD-B9DEF1564C96}">
          <x14:formula1>
            <xm:f>Données!$C$32:$C$34</xm:f>
          </x14:formula1>
          <xm:sqref>M17:Y17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A3A-36A1-4F83-80C4-BBC9D605FAF0}">
  <sheetPr codeName="Feuil14">
    <pageSetUpPr fitToPage="1"/>
  </sheetPr>
  <dimension ref="B1:CC529"/>
  <sheetViews>
    <sheetView showZeros="0" zoomScaleNormal="100" workbookViewId="0">
      <selection activeCell="M5" sqref="M5:Q5"/>
    </sheetView>
  </sheetViews>
  <sheetFormatPr baseColWidth="10" defaultColWidth="2.7109375" defaultRowHeight="15" x14ac:dyDescent="0.25"/>
  <cols>
    <col min="1" max="2" width="2.7109375" style="193"/>
    <col min="3" max="3" width="3.140625" style="193" customWidth="1"/>
    <col min="4" max="6" width="1.140625" style="193" customWidth="1"/>
    <col min="7" max="10" width="2.85546875" style="193" customWidth="1"/>
    <col min="11" max="11" width="2.7109375" style="193"/>
    <col min="12" max="12" width="5.85546875" style="193" customWidth="1"/>
    <col min="13" max="16" width="2.85546875" style="193" customWidth="1"/>
    <col min="17" max="17" width="3.5703125" style="193" customWidth="1"/>
    <col min="18" max="22" width="2.85546875" style="193" customWidth="1"/>
    <col min="23" max="23" width="10.42578125" style="193" customWidth="1"/>
    <col min="24" max="24" width="3.42578125" style="193" customWidth="1"/>
    <col min="25" max="25" width="13" style="193" customWidth="1"/>
    <col min="26" max="26" width="3.5703125" style="193" customWidth="1"/>
    <col min="27" max="27" width="4.42578125" style="193" customWidth="1"/>
    <col min="28" max="28" width="2.85546875" style="193" customWidth="1"/>
    <col min="29" max="30" width="4.7109375" style="193" customWidth="1"/>
    <col min="31" max="31" width="10.42578125" style="193" customWidth="1"/>
    <col min="32" max="33" width="2.85546875" style="193" customWidth="1"/>
    <col min="34" max="34" width="5.85546875" style="193" customWidth="1"/>
    <col min="35" max="35" width="2.28515625" style="193" customWidth="1"/>
    <col min="36" max="36" width="2.42578125" style="193" customWidth="1"/>
    <col min="37" max="37" width="7.85546875" style="193" customWidth="1"/>
    <col min="38" max="39" width="4.42578125" style="193" customWidth="1"/>
    <col min="40" max="40" width="3.85546875" style="193" customWidth="1"/>
    <col min="41" max="41" width="1.7109375" style="193" customWidth="1"/>
    <col min="42" max="45" width="2.85546875" style="193" customWidth="1"/>
    <col min="46" max="46" width="6.42578125" style="193" customWidth="1"/>
    <col min="47" max="48" width="2.7109375" style="193"/>
    <col min="49" max="49" width="3.28515625" style="193" customWidth="1"/>
    <col min="50" max="50" width="2.85546875" style="193" customWidth="1"/>
    <col min="51" max="51" width="2.7109375" style="193"/>
    <col min="52" max="52" width="5.7109375" style="193" customWidth="1"/>
    <col min="53" max="16384" width="2.7109375" style="193"/>
  </cols>
  <sheetData>
    <row r="1" spans="2:51" s="183" customFormat="1" ht="33.75" customHeight="1" x14ac:dyDescent="0.25">
      <c r="B1" s="550" t="s">
        <v>51</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row>
    <row r="2" spans="2:51" s="184" customFormat="1" ht="7.5" customHeight="1" x14ac:dyDescent="0.2">
      <c r="C2" s="185"/>
      <c r="D2" s="186"/>
      <c r="E2" s="186"/>
      <c r="F2" s="186"/>
      <c r="G2" s="186"/>
      <c r="H2" s="186"/>
      <c r="I2" s="186"/>
      <c r="J2" s="186"/>
      <c r="K2" s="186"/>
      <c r="L2" s="186"/>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8"/>
      <c r="AX2" s="188"/>
      <c r="AY2" s="188"/>
    </row>
    <row r="3" spans="2:51" s="373" customFormat="1" ht="19.5" customHeight="1" x14ac:dyDescent="0.25">
      <c r="B3" s="551" t="s">
        <v>66</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374"/>
      <c r="AY3" s="374"/>
    </row>
    <row r="4" spans="2:51" s="368" customFormat="1" ht="3.75" customHeight="1" x14ac:dyDescent="0.25">
      <c r="B4" s="375"/>
      <c r="C4" s="376"/>
      <c r="D4" s="376"/>
      <c r="E4" s="376"/>
      <c r="F4" s="376"/>
      <c r="G4" s="377"/>
      <c r="H4" s="377"/>
      <c r="I4" s="377"/>
      <c r="J4" s="377"/>
      <c r="K4" s="377"/>
      <c r="L4" s="377"/>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9"/>
      <c r="AX4" s="374"/>
      <c r="AY4" s="374"/>
    </row>
    <row r="5" spans="2:51" s="368" customFormat="1" ht="18" customHeight="1" x14ac:dyDescent="0.25">
      <c r="B5" s="375"/>
      <c r="C5" s="380" t="s">
        <v>152</v>
      </c>
      <c r="D5" s="381"/>
      <c r="E5" s="381"/>
      <c r="F5" s="382"/>
      <c r="G5" s="383"/>
      <c r="H5" s="383"/>
      <c r="I5" s="383"/>
      <c r="J5" s="383"/>
      <c r="K5" s="383"/>
      <c r="L5" s="383"/>
      <c r="M5" s="553"/>
      <c r="N5" s="554"/>
      <c r="O5" s="554"/>
      <c r="P5" s="554"/>
      <c r="Q5" s="555"/>
      <c r="R5" s="552" t="s">
        <v>52</v>
      </c>
      <c r="S5" s="552"/>
      <c r="T5" s="497"/>
      <c r="U5" s="498"/>
      <c r="V5" s="498"/>
      <c r="W5" s="498"/>
      <c r="X5" s="498"/>
      <c r="Y5" s="499"/>
      <c r="Z5" s="384"/>
      <c r="AA5" s="380"/>
      <c r="AB5" s="380" t="s">
        <v>53</v>
      </c>
      <c r="AC5" s="375"/>
      <c r="AD5" s="384"/>
      <c r="AE5" s="375"/>
      <c r="AF5" s="378"/>
      <c r="AG5" s="378"/>
      <c r="AH5" s="541"/>
      <c r="AI5" s="542"/>
      <c r="AJ5" s="542"/>
      <c r="AK5" s="542"/>
      <c r="AL5" s="542"/>
      <c r="AM5" s="542"/>
      <c r="AN5" s="542"/>
      <c r="AO5" s="542"/>
      <c r="AP5" s="542"/>
      <c r="AQ5" s="542"/>
      <c r="AR5" s="542"/>
      <c r="AS5" s="542"/>
      <c r="AT5" s="542"/>
      <c r="AU5" s="542"/>
      <c r="AV5" s="543"/>
      <c r="AW5" s="379"/>
    </row>
    <row r="6" spans="2:51" s="368" customFormat="1" ht="3.75" customHeight="1" x14ac:dyDescent="0.25">
      <c r="B6" s="375"/>
      <c r="C6" s="380"/>
      <c r="D6" s="381"/>
      <c r="E6" s="381"/>
      <c r="F6" s="382"/>
      <c r="G6" s="383"/>
      <c r="H6" s="383"/>
      <c r="I6" s="383"/>
      <c r="J6" s="383"/>
      <c r="K6" s="383"/>
      <c r="L6" s="383"/>
      <c r="M6" s="378"/>
      <c r="N6" s="378"/>
      <c r="O6" s="378"/>
      <c r="P6" s="378"/>
      <c r="Q6" s="378"/>
      <c r="R6" s="378"/>
      <c r="S6" s="378"/>
      <c r="T6" s="378"/>
      <c r="U6" s="378"/>
      <c r="V6" s="378"/>
      <c r="W6" s="378"/>
      <c r="X6" s="378"/>
      <c r="Y6" s="378"/>
      <c r="Z6" s="378"/>
      <c r="AA6" s="378"/>
      <c r="AB6" s="385"/>
      <c r="AC6" s="378"/>
      <c r="AD6" s="378"/>
      <c r="AE6" s="378"/>
      <c r="AF6" s="378"/>
      <c r="AG6" s="378"/>
      <c r="AH6" s="378"/>
      <c r="AI6" s="378"/>
      <c r="AJ6" s="378"/>
      <c r="AK6" s="378"/>
      <c r="AL6" s="378"/>
      <c r="AM6" s="378"/>
      <c r="AN6" s="378"/>
      <c r="AO6" s="378"/>
      <c r="AP6" s="378"/>
      <c r="AQ6" s="378"/>
      <c r="AR6" s="378"/>
      <c r="AS6" s="378"/>
      <c r="AT6" s="378"/>
      <c r="AU6" s="378"/>
      <c r="AV6" s="378"/>
      <c r="AW6" s="379"/>
      <c r="AX6" s="374"/>
      <c r="AY6" s="374"/>
    </row>
    <row r="7" spans="2:51" s="368" customFormat="1" ht="18" customHeight="1" x14ac:dyDescent="0.25">
      <c r="B7" s="375"/>
      <c r="C7" s="380" t="s">
        <v>153</v>
      </c>
      <c r="D7" s="381"/>
      <c r="E7" s="381"/>
      <c r="F7" s="382"/>
      <c r="G7" s="386"/>
      <c r="H7" s="386"/>
      <c r="I7" s="386"/>
      <c r="J7" s="386"/>
      <c r="K7" s="386"/>
      <c r="L7" s="387"/>
      <c r="M7" s="544"/>
      <c r="N7" s="545"/>
      <c r="O7" s="545"/>
      <c r="P7" s="545"/>
      <c r="Q7" s="545"/>
      <c r="R7" s="545"/>
      <c r="S7" s="545"/>
      <c r="T7" s="545"/>
      <c r="U7" s="545"/>
      <c r="V7" s="545"/>
      <c r="W7" s="545"/>
      <c r="X7" s="545"/>
      <c r="Y7" s="546"/>
      <c r="Z7" s="388"/>
      <c r="AA7" s="382"/>
      <c r="AB7" s="389" t="s">
        <v>108</v>
      </c>
      <c r="AC7" s="382"/>
      <c r="AD7" s="382"/>
      <c r="AE7" s="382"/>
      <c r="AF7" s="378"/>
      <c r="AG7" s="378"/>
      <c r="AH7" s="541"/>
      <c r="AI7" s="542"/>
      <c r="AJ7" s="542"/>
      <c r="AK7" s="542"/>
      <c r="AL7" s="542"/>
      <c r="AM7" s="542"/>
      <c r="AN7" s="542"/>
      <c r="AO7" s="542"/>
      <c r="AP7" s="542"/>
      <c r="AQ7" s="542"/>
      <c r="AR7" s="542"/>
      <c r="AS7" s="542"/>
      <c r="AT7" s="542"/>
      <c r="AU7" s="542"/>
      <c r="AV7" s="543"/>
      <c r="AW7" s="379"/>
      <c r="AX7" s="374"/>
      <c r="AY7" s="374"/>
    </row>
    <row r="8" spans="2:51" s="368" customFormat="1" ht="3.75" customHeight="1" x14ac:dyDescent="0.25">
      <c r="B8" s="375"/>
      <c r="C8" s="380"/>
      <c r="D8" s="381"/>
      <c r="E8" s="381"/>
      <c r="F8" s="382"/>
      <c r="G8" s="378"/>
      <c r="H8" s="378"/>
      <c r="I8" s="378"/>
      <c r="J8" s="378"/>
      <c r="K8" s="378"/>
      <c r="L8" s="378"/>
      <c r="M8" s="378"/>
      <c r="N8" s="378"/>
      <c r="O8" s="378"/>
      <c r="P8" s="378"/>
      <c r="Q8" s="378"/>
      <c r="R8" s="378"/>
      <c r="S8" s="378"/>
      <c r="T8" s="378"/>
      <c r="U8" s="378"/>
      <c r="V8" s="378"/>
      <c r="W8" s="378"/>
      <c r="X8" s="378"/>
      <c r="Y8" s="378"/>
      <c r="Z8" s="388"/>
      <c r="AA8" s="378"/>
      <c r="AB8" s="385"/>
      <c r="AC8" s="378"/>
      <c r="AD8" s="378"/>
      <c r="AE8" s="382"/>
      <c r="AF8" s="378"/>
      <c r="AG8" s="378"/>
      <c r="AH8" s="378"/>
      <c r="AI8" s="378"/>
      <c r="AJ8" s="378"/>
      <c r="AK8" s="378"/>
      <c r="AL8" s="378"/>
      <c r="AM8" s="378"/>
      <c r="AN8" s="378"/>
      <c r="AO8" s="378"/>
      <c r="AP8" s="378"/>
      <c r="AQ8" s="378"/>
      <c r="AR8" s="378"/>
      <c r="AS8" s="378"/>
      <c r="AT8" s="378"/>
      <c r="AU8" s="378"/>
      <c r="AV8" s="378"/>
      <c r="AW8" s="379"/>
      <c r="AX8" s="374"/>
      <c r="AY8" s="374"/>
    </row>
    <row r="9" spans="2:51" s="368" customFormat="1" ht="18" customHeight="1" x14ac:dyDescent="0.25">
      <c r="B9" s="375"/>
      <c r="C9" s="380" t="s">
        <v>109</v>
      </c>
      <c r="D9" s="381"/>
      <c r="E9" s="381"/>
      <c r="F9" s="382"/>
      <c r="G9" s="386"/>
      <c r="H9" s="386"/>
      <c r="I9" s="386"/>
      <c r="J9" s="386"/>
      <c r="K9" s="386"/>
      <c r="L9" s="386"/>
      <c r="M9" s="556"/>
      <c r="N9" s="557"/>
      <c r="O9" s="557"/>
      <c r="P9" s="557"/>
      <c r="Q9" s="558"/>
      <c r="R9" s="390" t="s">
        <v>110</v>
      </c>
      <c r="S9" s="390"/>
      <c r="T9" s="390"/>
      <c r="U9" s="390"/>
      <c r="V9" s="390"/>
      <c r="W9" s="390"/>
      <c r="X9" s="380"/>
      <c r="Y9" s="391"/>
      <c r="Z9" s="392"/>
      <c r="AA9" s="392"/>
      <c r="AB9" s="393" t="s">
        <v>111</v>
      </c>
      <c r="AC9" s="392"/>
      <c r="AD9" s="392"/>
      <c r="AE9" s="382"/>
      <c r="AF9" s="378"/>
      <c r="AG9" s="378"/>
      <c r="AH9" s="541"/>
      <c r="AI9" s="542"/>
      <c r="AJ9" s="542"/>
      <c r="AK9" s="542"/>
      <c r="AL9" s="542"/>
      <c r="AM9" s="542"/>
      <c r="AN9" s="542"/>
      <c r="AO9" s="542"/>
      <c r="AP9" s="542"/>
      <c r="AQ9" s="542"/>
      <c r="AR9" s="542"/>
      <c r="AS9" s="542"/>
      <c r="AT9" s="542"/>
      <c r="AU9" s="542"/>
      <c r="AV9" s="543"/>
      <c r="AW9" s="379"/>
      <c r="AX9" s="374"/>
      <c r="AY9" s="374"/>
    </row>
    <row r="10" spans="2:51" s="368" customFormat="1" ht="3.75" customHeight="1" x14ac:dyDescent="0.25">
      <c r="B10" s="375"/>
      <c r="C10" s="380"/>
      <c r="D10" s="381"/>
      <c r="E10" s="381"/>
      <c r="F10" s="382"/>
      <c r="G10" s="378"/>
      <c r="H10" s="378"/>
      <c r="I10" s="378"/>
      <c r="J10" s="378"/>
      <c r="K10" s="378"/>
      <c r="L10" s="378"/>
      <c r="M10" s="378"/>
      <c r="N10" s="378"/>
      <c r="O10" s="378"/>
      <c r="P10" s="378"/>
      <c r="Q10" s="378"/>
      <c r="R10" s="378"/>
      <c r="S10" s="378"/>
      <c r="T10" s="378"/>
      <c r="U10" s="378"/>
      <c r="V10" s="378"/>
      <c r="W10" s="378"/>
      <c r="X10" s="378"/>
      <c r="Y10" s="378"/>
      <c r="Z10" s="388"/>
      <c r="AA10" s="378"/>
      <c r="AB10" s="385"/>
      <c r="AC10" s="378"/>
      <c r="AD10" s="378"/>
      <c r="AE10" s="382"/>
      <c r="AF10" s="378"/>
      <c r="AG10" s="378"/>
      <c r="AH10" s="378"/>
      <c r="AI10" s="378"/>
      <c r="AJ10" s="378"/>
      <c r="AK10" s="378"/>
      <c r="AL10" s="378"/>
      <c r="AM10" s="378"/>
      <c r="AN10" s="378"/>
      <c r="AO10" s="378"/>
      <c r="AP10" s="378"/>
      <c r="AQ10" s="378"/>
      <c r="AR10" s="378"/>
      <c r="AS10" s="378"/>
      <c r="AT10" s="378"/>
      <c r="AU10" s="378"/>
      <c r="AV10" s="378"/>
      <c r="AW10" s="379"/>
      <c r="AX10" s="374"/>
      <c r="AY10" s="374"/>
    </row>
    <row r="11" spans="2:51" s="368" customFormat="1" ht="18" customHeight="1" x14ac:dyDescent="0.25">
      <c r="B11" s="375"/>
      <c r="C11" s="380" t="s">
        <v>154</v>
      </c>
      <c r="D11" s="381"/>
      <c r="E11" s="381"/>
      <c r="F11" s="382"/>
      <c r="G11" s="386"/>
      <c r="H11" s="386"/>
      <c r="I11" s="386"/>
      <c r="J11" s="386"/>
      <c r="K11" s="386"/>
      <c r="L11" s="386"/>
      <c r="M11" s="544"/>
      <c r="N11" s="545"/>
      <c r="O11" s="545"/>
      <c r="P11" s="545"/>
      <c r="Q11" s="545"/>
      <c r="R11" s="545"/>
      <c r="S11" s="545"/>
      <c r="T11" s="545"/>
      <c r="U11" s="545"/>
      <c r="V11" s="545"/>
      <c r="W11" s="545"/>
      <c r="X11" s="545"/>
      <c r="Y11" s="546"/>
      <c r="Z11" s="392"/>
      <c r="AA11" s="392"/>
      <c r="AB11" s="385" t="s">
        <v>112</v>
      </c>
      <c r="AC11" s="392"/>
      <c r="AD11" s="392"/>
      <c r="AE11" s="382"/>
      <c r="AF11" s="378"/>
      <c r="AG11" s="378"/>
      <c r="AH11" s="544"/>
      <c r="AI11" s="545"/>
      <c r="AJ11" s="545"/>
      <c r="AK11" s="545"/>
      <c r="AL11" s="545"/>
      <c r="AM11" s="545"/>
      <c r="AN11" s="545"/>
      <c r="AO11" s="545"/>
      <c r="AP11" s="545"/>
      <c r="AQ11" s="545"/>
      <c r="AR11" s="545"/>
      <c r="AS11" s="545"/>
      <c r="AT11" s="545"/>
      <c r="AU11" s="545"/>
      <c r="AV11" s="546"/>
      <c r="AW11" s="379"/>
      <c r="AX11" s="374"/>
      <c r="AY11" s="374"/>
    </row>
    <row r="12" spans="2:51" s="368" customFormat="1" ht="3.75" customHeight="1" x14ac:dyDescent="0.25">
      <c r="B12" s="375"/>
      <c r="C12" s="380"/>
      <c r="D12" s="381"/>
      <c r="E12" s="381"/>
      <c r="F12" s="382"/>
      <c r="G12" s="386"/>
      <c r="H12" s="386"/>
      <c r="I12" s="386"/>
      <c r="J12" s="386"/>
      <c r="K12" s="386"/>
      <c r="L12" s="386"/>
      <c r="M12" s="394"/>
      <c r="N12" s="394"/>
      <c r="O12" s="394"/>
      <c r="P12" s="394"/>
      <c r="Q12" s="394"/>
      <c r="R12" s="394"/>
      <c r="S12" s="394"/>
      <c r="T12" s="394"/>
      <c r="U12" s="394"/>
      <c r="V12" s="394"/>
      <c r="W12" s="394"/>
      <c r="X12" s="394"/>
      <c r="Y12" s="394"/>
      <c r="Z12" s="392"/>
      <c r="AA12" s="392"/>
      <c r="AB12" s="394"/>
      <c r="AC12" s="394"/>
      <c r="AD12" s="394"/>
      <c r="AE12" s="382"/>
      <c r="AF12" s="378"/>
      <c r="AG12" s="394"/>
      <c r="AH12" s="394"/>
      <c r="AI12" s="394"/>
      <c r="AJ12" s="394"/>
      <c r="AK12" s="394"/>
      <c r="AL12" s="394"/>
      <c r="AM12" s="394"/>
      <c r="AN12" s="394"/>
      <c r="AO12" s="394"/>
      <c r="AP12" s="394"/>
      <c r="AQ12" s="394"/>
      <c r="AR12" s="394"/>
      <c r="AS12" s="394"/>
      <c r="AT12" s="394"/>
      <c r="AU12" s="394"/>
      <c r="AV12" s="394"/>
      <c r="AW12" s="379"/>
      <c r="AX12" s="374"/>
      <c r="AY12" s="374"/>
    </row>
    <row r="13" spans="2:51" s="368" customFormat="1" ht="19.5" customHeight="1" x14ac:dyDescent="0.25">
      <c r="B13" s="375"/>
      <c r="C13" s="380" t="s">
        <v>2</v>
      </c>
      <c r="D13" s="381"/>
      <c r="E13" s="381"/>
      <c r="F13" s="382"/>
      <c r="G13" s="378"/>
      <c r="H13" s="378"/>
      <c r="I13" s="378"/>
      <c r="J13" s="378"/>
      <c r="K13" s="378"/>
      <c r="L13" s="378"/>
      <c r="M13" s="544"/>
      <c r="N13" s="545"/>
      <c r="O13" s="545"/>
      <c r="P13" s="545"/>
      <c r="Q13" s="546"/>
      <c r="R13" s="552" t="s">
        <v>40</v>
      </c>
      <c r="S13" s="552"/>
      <c r="T13" s="497"/>
      <c r="U13" s="498"/>
      <c r="V13" s="498"/>
      <c r="W13" s="498"/>
      <c r="X13" s="498"/>
      <c r="Y13" s="499"/>
      <c r="Z13" s="392"/>
      <c r="AA13" s="392"/>
      <c r="AB13" s="395" t="s">
        <v>54</v>
      </c>
      <c r="AC13" s="396"/>
      <c r="AD13" s="396"/>
      <c r="AE13" s="382"/>
      <c r="AF13" s="396"/>
      <c r="AG13" s="396"/>
      <c r="AH13" s="547"/>
      <c r="AI13" s="548"/>
      <c r="AJ13" s="548"/>
      <c r="AK13" s="548"/>
      <c r="AL13" s="548"/>
      <c r="AM13" s="548"/>
      <c r="AN13" s="548"/>
      <c r="AO13" s="548"/>
      <c r="AP13" s="548"/>
      <c r="AQ13" s="548"/>
      <c r="AR13" s="548"/>
      <c r="AS13" s="548"/>
      <c r="AT13" s="548"/>
      <c r="AU13" s="548"/>
      <c r="AV13" s="549"/>
      <c r="AW13" s="379"/>
      <c r="AX13" s="397"/>
      <c r="AY13" s="374"/>
    </row>
    <row r="14" spans="2:51" s="368" customFormat="1" ht="3.75" customHeight="1" x14ac:dyDescent="0.25">
      <c r="B14" s="375"/>
      <c r="C14" s="380"/>
      <c r="D14" s="381"/>
      <c r="E14" s="381"/>
      <c r="F14" s="382"/>
      <c r="G14" s="378"/>
      <c r="H14" s="378"/>
      <c r="I14" s="378"/>
      <c r="J14" s="378"/>
      <c r="K14" s="378"/>
      <c r="L14" s="378"/>
      <c r="M14" s="378"/>
      <c r="N14" s="378"/>
      <c r="O14" s="378"/>
      <c r="P14" s="378"/>
      <c r="Q14" s="378"/>
      <c r="R14" s="378"/>
      <c r="S14" s="378"/>
      <c r="T14" s="378"/>
      <c r="U14" s="378"/>
      <c r="V14" s="378"/>
      <c r="W14" s="378"/>
      <c r="X14" s="378"/>
      <c r="Y14" s="378"/>
      <c r="Z14" s="392"/>
      <c r="AA14" s="378"/>
      <c r="AB14" s="385"/>
      <c r="AC14" s="378"/>
      <c r="AD14" s="378"/>
      <c r="AE14" s="382"/>
      <c r="AF14" s="378"/>
      <c r="AG14" s="375"/>
      <c r="AH14" s="378"/>
      <c r="AI14" s="378"/>
      <c r="AJ14" s="378"/>
      <c r="AK14" s="378"/>
      <c r="AL14" s="378"/>
      <c r="AM14" s="378"/>
      <c r="AN14" s="378"/>
      <c r="AO14" s="378"/>
      <c r="AP14" s="378"/>
      <c r="AQ14" s="378"/>
      <c r="AR14" s="378"/>
      <c r="AS14" s="378"/>
      <c r="AT14" s="378"/>
      <c r="AU14" s="378"/>
      <c r="AV14" s="378"/>
      <c r="AW14" s="379"/>
      <c r="AX14" s="397"/>
      <c r="AY14" s="374"/>
    </row>
    <row r="15" spans="2:51" s="368" customFormat="1" ht="19.5" customHeight="1" x14ac:dyDescent="0.2">
      <c r="B15" s="375"/>
      <c r="C15" s="390" t="s">
        <v>36</v>
      </c>
      <c r="D15" s="381"/>
      <c r="E15" s="381"/>
      <c r="F15" s="382"/>
      <c r="G15" s="398"/>
      <c r="H15" s="398"/>
      <c r="I15" s="398"/>
      <c r="J15" s="398"/>
      <c r="K15" s="398"/>
      <c r="L15" s="398"/>
      <c r="M15" s="497"/>
      <c r="N15" s="498"/>
      <c r="O15" s="498"/>
      <c r="P15" s="498"/>
      <c r="Q15" s="498"/>
      <c r="R15" s="498"/>
      <c r="S15" s="498"/>
      <c r="T15" s="498"/>
      <c r="U15" s="498"/>
      <c r="V15" s="498"/>
      <c r="W15" s="498"/>
      <c r="X15" s="498"/>
      <c r="Y15" s="499"/>
      <c r="Z15" s="399"/>
      <c r="AA15" s="400"/>
      <c r="AB15" s="401" t="s">
        <v>155</v>
      </c>
      <c r="AC15" s="402"/>
      <c r="AD15" s="403"/>
      <c r="AE15" s="382"/>
      <c r="AF15" s="404"/>
      <c r="AG15" s="375"/>
      <c r="AH15" s="541"/>
      <c r="AI15" s="542"/>
      <c r="AJ15" s="542"/>
      <c r="AK15" s="542"/>
      <c r="AL15" s="542"/>
      <c r="AM15" s="542"/>
      <c r="AN15" s="542"/>
      <c r="AO15" s="542"/>
      <c r="AP15" s="542"/>
      <c r="AQ15" s="542"/>
      <c r="AR15" s="542"/>
      <c r="AS15" s="542"/>
      <c r="AT15" s="542"/>
      <c r="AU15" s="542"/>
      <c r="AV15" s="543"/>
      <c r="AW15" s="379"/>
      <c r="AX15" s="374"/>
      <c r="AY15" s="374"/>
    </row>
    <row r="16" spans="2:51" s="368" customFormat="1" ht="3.75" customHeight="1" x14ac:dyDescent="0.2">
      <c r="B16" s="375"/>
      <c r="C16" s="375"/>
      <c r="D16" s="405"/>
      <c r="E16" s="405"/>
      <c r="F16" s="405"/>
      <c r="G16" s="405"/>
      <c r="H16" s="405"/>
      <c r="I16" s="405"/>
      <c r="J16" s="405"/>
      <c r="K16" s="405"/>
      <c r="L16" s="405"/>
      <c r="M16" s="406"/>
      <c r="N16" s="406"/>
      <c r="O16" s="406"/>
      <c r="P16" s="406"/>
      <c r="Q16" s="406"/>
      <c r="R16" s="406"/>
      <c r="S16" s="406"/>
      <c r="T16" s="406"/>
      <c r="U16" s="406"/>
      <c r="V16" s="406"/>
      <c r="W16" s="406"/>
      <c r="X16" s="406"/>
      <c r="Y16" s="406"/>
      <c r="Z16" s="405"/>
      <c r="AA16" s="405"/>
      <c r="AB16" s="405"/>
      <c r="AC16" s="405"/>
      <c r="AD16" s="405"/>
      <c r="AE16" s="404"/>
      <c r="AF16" s="404"/>
      <c r="AG16" s="404"/>
      <c r="AH16" s="404"/>
      <c r="AI16" s="404"/>
      <c r="AJ16" s="404"/>
      <c r="AK16" s="404"/>
      <c r="AL16" s="404"/>
      <c r="AM16" s="404"/>
      <c r="AN16" s="404"/>
      <c r="AO16" s="404"/>
      <c r="AP16" s="404"/>
      <c r="AQ16" s="404"/>
      <c r="AR16" s="404"/>
      <c r="AS16" s="404"/>
      <c r="AT16" s="404"/>
      <c r="AU16" s="404"/>
      <c r="AV16" s="404"/>
      <c r="AW16" s="379"/>
      <c r="AX16" s="374"/>
      <c r="AY16" s="374"/>
    </row>
    <row r="17" spans="2:52" ht="19.5" customHeight="1" x14ac:dyDescent="0.2">
      <c r="B17" s="191"/>
      <c r="C17" s="390" t="s">
        <v>182</v>
      </c>
      <c r="D17" s="381"/>
      <c r="E17" s="381"/>
      <c r="F17" s="382"/>
      <c r="G17" s="398"/>
      <c r="H17" s="398"/>
      <c r="I17" s="398"/>
      <c r="J17" s="398"/>
      <c r="K17" s="398"/>
      <c r="L17" s="398"/>
      <c r="M17" s="497"/>
      <c r="N17" s="498"/>
      <c r="O17" s="498"/>
      <c r="P17" s="498"/>
      <c r="Q17" s="498"/>
      <c r="R17" s="498"/>
      <c r="S17" s="498"/>
      <c r="T17" s="498"/>
      <c r="U17" s="498"/>
      <c r="V17" s="498"/>
      <c r="W17" s="498"/>
      <c r="X17" s="498"/>
      <c r="Y17" s="499"/>
      <c r="Z17" s="428" t="s">
        <v>184</v>
      </c>
      <c r="AA17" s="400"/>
      <c r="AB17" s="428"/>
      <c r="AC17" s="402"/>
      <c r="AD17" s="403"/>
      <c r="AE17" s="382"/>
      <c r="AF17" s="404"/>
      <c r="AG17" s="375"/>
      <c r="AH17" s="375"/>
      <c r="AI17" s="375"/>
      <c r="AJ17" s="375"/>
      <c r="AK17" s="375"/>
      <c r="AL17" s="375"/>
      <c r="AM17" s="375"/>
      <c r="AN17" s="375"/>
      <c r="AO17" s="375"/>
      <c r="AP17" s="375"/>
      <c r="AQ17" s="375"/>
      <c r="AR17" s="375"/>
      <c r="AS17" s="375"/>
      <c r="AT17" s="375"/>
      <c r="AU17" s="375"/>
      <c r="AV17" s="375"/>
      <c r="AW17" s="192"/>
      <c r="AX17" s="189"/>
      <c r="AY17" s="189"/>
    </row>
    <row r="18" spans="2:52" ht="17.25" customHeight="1" x14ac:dyDescent="0.25">
      <c r="C18" s="194"/>
      <c r="D18" s="200"/>
      <c r="E18" s="200"/>
      <c r="F18" s="200"/>
      <c r="G18" s="201"/>
      <c r="H18" s="201"/>
      <c r="I18" s="201"/>
      <c r="J18" s="201"/>
      <c r="K18" s="201"/>
      <c r="L18" s="201"/>
      <c r="M18" s="418" t="str">
        <f>+IF(AND($AH$23="Prime de partage de la valeur",$M$15="Non salarié"),"Attention, la prime de partage de la valeur n’est pas accessible aux travailleurs non-salariés.","")</f>
        <v/>
      </c>
      <c r="N18" s="202"/>
      <c r="O18" s="202"/>
      <c r="P18" s="202"/>
      <c r="Q18" s="202"/>
      <c r="R18" s="194"/>
      <c r="S18" s="203"/>
      <c r="T18" s="203"/>
      <c r="U18" s="203"/>
      <c r="V18" s="203"/>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189"/>
      <c r="AX18" s="189"/>
      <c r="AY18" s="189"/>
      <c r="AZ18" s="189"/>
    </row>
    <row r="19" spans="2:52" s="190" customFormat="1" ht="20.25" customHeight="1" x14ac:dyDescent="0.25">
      <c r="B19" s="559" t="s">
        <v>67</v>
      </c>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189"/>
      <c r="AY19" s="189"/>
    </row>
    <row r="20" spans="2:52" ht="3.75" customHeight="1" x14ac:dyDescent="0.25">
      <c r="B20" s="205"/>
      <c r="C20" s="206"/>
      <c r="D20" s="206"/>
      <c r="E20" s="206"/>
      <c r="F20" s="206"/>
      <c r="G20" s="207"/>
      <c r="H20" s="207"/>
      <c r="I20" s="207"/>
      <c r="J20" s="207"/>
      <c r="K20" s="207"/>
      <c r="L20" s="207"/>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9"/>
      <c r="AX20" s="189"/>
      <c r="AY20" s="189"/>
    </row>
    <row r="21" spans="2:52" ht="18" customHeight="1" x14ac:dyDescent="0.2">
      <c r="B21" s="205"/>
      <c r="C21" s="210" t="s">
        <v>1</v>
      </c>
      <c r="D21" s="211"/>
      <c r="E21" s="211"/>
      <c r="F21" s="211"/>
      <c r="G21" s="212"/>
      <c r="H21" s="212"/>
      <c r="I21" s="212"/>
      <c r="J21" s="212"/>
      <c r="K21" s="212"/>
      <c r="L21" s="212"/>
      <c r="M21" s="490">
        <f>'Informations Entreprise'!$L$9</f>
        <v>0</v>
      </c>
      <c r="N21" s="491"/>
      <c r="O21" s="491"/>
      <c r="P21" s="491"/>
      <c r="Q21" s="491"/>
      <c r="R21" s="491"/>
      <c r="S21" s="491"/>
      <c r="T21" s="491"/>
      <c r="U21" s="491"/>
      <c r="V21" s="491"/>
      <c r="W21" s="491"/>
      <c r="X21" s="491"/>
      <c r="Y21" s="492"/>
      <c r="Z21" s="213"/>
      <c r="AA21" s="213"/>
      <c r="AB21" s="364" t="s">
        <v>68</v>
      </c>
      <c r="AC21" s="205"/>
      <c r="AD21" s="205"/>
      <c r="AE21" s="205"/>
      <c r="AF21" s="205"/>
      <c r="AG21" s="205"/>
      <c r="AH21" s="493">
        <f>'Informations Entreprise'!BA9</f>
        <v>0</v>
      </c>
      <c r="AI21" s="494"/>
      <c r="AJ21" s="494"/>
      <c r="AK21" s="494"/>
      <c r="AL21" s="494"/>
      <c r="AM21" s="494"/>
      <c r="AN21" s="494"/>
      <c r="AO21" s="494"/>
      <c r="AP21" s="494"/>
      <c r="AQ21" s="494"/>
      <c r="AR21" s="494"/>
      <c r="AS21" s="494"/>
      <c r="AT21" s="494"/>
      <c r="AU21" s="494"/>
      <c r="AV21" s="495"/>
      <c r="AW21" s="209"/>
    </row>
    <row r="22" spans="2:52" ht="3.75" customHeight="1" x14ac:dyDescent="0.25">
      <c r="B22" s="205"/>
      <c r="C22" s="210"/>
      <c r="D22" s="211"/>
      <c r="E22" s="211"/>
      <c r="F22" s="211"/>
      <c r="G22" s="212"/>
      <c r="H22" s="212"/>
      <c r="I22" s="212"/>
      <c r="J22" s="212"/>
      <c r="K22" s="212"/>
      <c r="L22" s="212"/>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9"/>
      <c r="AX22" s="189"/>
      <c r="AY22" s="189"/>
    </row>
    <row r="23" spans="2:52" ht="18" customHeight="1" x14ac:dyDescent="0.25">
      <c r="B23" s="205"/>
      <c r="C23" s="210" t="s">
        <v>9</v>
      </c>
      <c r="D23" s="211"/>
      <c r="E23" s="211"/>
      <c r="F23" s="211"/>
      <c r="G23" s="214"/>
      <c r="H23" s="214"/>
      <c r="I23" s="214"/>
      <c r="J23" s="214"/>
      <c r="K23" s="214"/>
      <c r="L23" s="215"/>
      <c r="M23" s="507">
        <f>'Informations Entreprise'!$L$11</f>
        <v>0</v>
      </c>
      <c r="N23" s="508"/>
      <c r="O23" s="508"/>
      <c r="P23" s="508"/>
      <c r="Q23" s="508"/>
      <c r="R23" s="508"/>
      <c r="S23" s="508"/>
      <c r="T23" s="508"/>
      <c r="U23" s="508"/>
      <c r="V23" s="508"/>
      <c r="W23" s="508"/>
      <c r="X23" s="508"/>
      <c r="Y23" s="509"/>
      <c r="Z23" s="216"/>
      <c r="AA23" s="211"/>
      <c r="AB23" s="216" t="s">
        <v>160</v>
      </c>
      <c r="AC23" s="217"/>
      <c r="AD23" s="218"/>
      <c r="AE23" s="218"/>
      <c r="AF23" s="218"/>
      <c r="AG23" s="218"/>
      <c r="AH23" s="493" t="str">
        <f>'Informations Entreprise'!AM37</f>
        <v>Versements volontaires</v>
      </c>
      <c r="AI23" s="494"/>
      <c r="AJ23" s="494"/>
      <c r="AK23" s="494"/>
      <c r="AL23" s="494"/>
      <c r="AM23" s="494"/>
      <c r="AN23" s="494"/>
      <c r="AO23" s="494"/>
      <c r="AP23" s="494"/>
      <c r="AQ23" s="494"/>
      <c r="AR23" s="494"/>
      <c r="AS23" s="494"/>
      <c r="AT23" s="494"/>
      <c r="AU23" s="494"/>
      <c r="AV23" s="495"/>
      <c r="AW23" s="209"/>
      <c r="AX23" s="189"/>
      <c r="AY23" s="189"/>
    </row>
    <row r="24" spans="2:52" ht="3.75" customHeight="1" x14ac:dyDescent="0.25">
      <c r="B24" s="205"/>
      <c r="C24" s="210"/>
      <c r="D24" s="211"/>
      <c r="E24" s="211"/>
      <c r="F24" s="211"/>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18"/>
      <c r="AI24" s="208"/>
      <c r="AJ24" s="208"/>
      <c r="AK24" s="208"/>
      <c r="AL24" s="208"/>
      <c r="AM24" s="208"/>
      <c r="AN24" s="208"/>
      <c r="AO24" s="208"/>
      <c r="AP24" s="208"/>
      <c r="AQ24" s="208"/>
      <c r="AR24" s="208"/>
      <c r="AS24" s="208"/>
      <c r="AT24" s="208"/>
      <c r="AU24" s="208"/>
      <c r="AV24" s="208"/>
      <c r="AW24" s="209"/>
      <c r="AX24" s="189"/>
      <c r="AY24" s="189"/>
    </row>
    <row r="25" spans="2:52" ht="18" customHeight="1" x14ac:dyDescent="0.25">
      <c r="B25" s="205"/>
      <c r="C25" s="210" t="s">
        <v>69</v>
      </c>
      <c r="D25" s="211"/>
      <c r="E25" s="211"/>
      <c r="F25" s="211"/>
      <c r="G25" s="214"/>
      <c r="H25" s="214"/>
      <c r="I25" s="214"/>
      <c r="J25" s="214"/>
      <c r="K25" s="214"/>
      <c r="L25" s="214"/>
      <c r="M25" s="507">
        <f>'Informations Entreprise'!$L$15</f>
        <v>0</v>
      </c>
      <c r="N25" s="508"/>
      <c r="O25" s="508"/>
      <c r="P25" s="508"/>
      <c r="Q25" s="508"/>
      <c r="R25" s="508"/>
      <c r="S25" s="508"/>
      <c r="T25" s="508"/>
      <c r="U25" s="508"/>
      <c r="V25" s="508"/>
      <c r="W25" s="508"/>
      <c r="X25" s="508"/>
      <c r="Y25" s="509"/>
      <c r="Z25" s="20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09"/>
      <c r="AX25" s="189"/>
      <c r="AY25" s="189"/>
    </row>
    <row r="26" spans="2:52" ht="3.75" customHeight="1" x14ac:dyDescent="0.2">
      <c r="B26" s="205"/>
      <c r="C26" s="210"/>
      <c r="D26" s="211"/>
      <c r="E26" s="211"/>
      <c r="F26" s="211"/>
      <c r="G26" s="214"/>
      <c r="H26" s="214"/>
      <c r="I26" s="214"/>
      <c r="J26" s="214"/>
      <c r="K26" s="214"/>
      <c r="L26" s="214"/>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09"/>
      <c r="AX26" s="189"/>
      <c r="AY26" s="189"/>
    </row>
    <row r="27" spans="2:52" ht="19.5" customHeight="1" x14ac:dyDescent="0.25">
      <c r="B27" s="205"/>
      <c r="C27" s="210" t="s">
        <v>54</v>
      </c>
      <c r="D27" s="211"/>
      <c r="E27" s="211"/>
      <c r="F27" s="211"/>
      <c r="G27" s="208"/>
      <c r="H27" s="208"/>
      <c r="I27" s="208"/>
      <c r="J27" s="208"/>
      <c r="K27" s="208"/>
      <c r="L27" s="208"/>
      <c r="M27" s="507">
        <f>'Informations Entreprise'!$AM$15</f>
        <v>0</v>
      </c>
      <c r="N27" s="508"/>
      <c r="O27" s="508"/>
      <c r="P27" s="508"/>
      <c r="Q27" s="508"/>
      <c r="R27" s="508"/>
      <c r="S27" s="508"/>
      <c r="T27" s="508"/>
      <c r="U27" s="508"/>
      <c r="V27" s="508"/>
      <c r="W27" s="508"/>
      <c r="X27" s="508"/>
      <c r="Y27" s="509"/>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9"/>
      <c r="AX27" s="194"/>
      <c r="AY27" s="189"/>
    </row>
    <row r="28" spans="2:52" ht="3.75" customHeight="1" x14ac:dyDescent="0.25">
      <c r="B28" s="205"/>
      <c r="C28" s="219"/>
      <c r="D28" s="211"/>
      <c r="E28" s="211"/>
      <c r="F28" s="211"/>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9"/>
      <c r="AX28" s="194"/>
      <c r="AY28" s="189"/>
    </row>
    <row r="29" spans="2:52" ht="7.5" customHeight="1" x14ac:dyDescent="0.2">
      <c r="B29" s="205"/>
      <c r="C29" s="205"/>
      <c r="D29" s="220"/>
      <c r="E29" s="220"/>
      <c r="F29" s="220"/>
      <c r="G29" s="220"/>
      <c r="H29" s="220"/>
      <c r="I29" s="220"/>
      <c r="J29" s="220"/>
      <c r="K29" s="220"/>
      <c r="L29" s="220"/>
      <c r="M29" s="221"/>
      <c r="N29" s="221"/>
      <c r="O29" s="221"/>
      <c r="P29" s="221"/>
      <c r="Q29" s="221"/>
      <c r="R29" s="221"/>
      <c r="S29" s="221"/>
      <c r="T29" s="221"/>
      <c r="U29" s="221"/>
      <c r="V29" s="221"/>
      <c r="W29" s="221"/>
      <c r="X29" s="221"/>
      <c r="Y29" s="221"/>
      <c r="Z29" s="220"/>
      <c r="AA29" s="220"/>
      <c r="AB29" s="220"/>
      <c r="AC29" s="220"/>
      <c r="AD29" s="220"/>
      <c r="AE29" s="222"/>
      <c r="AF29" s="222"/>
      <c r="AG29" s="222"/>
      <c r="AH29" s="222"/>
      <c r="AI29" s="222"/>
      <c r="AJ29" s="222"/>
      <c r="AK29" s="222"/>
      <c r="AL29" s="222"/>
      <c r="AM29" s="222"/>
      <c r="AN29" s="222"/>
      <c r="AO29" s="222"/>
      <c r="AP29" s="222"/>
      <c r="AQ29" s="222"/>
      <c r="AR29" s="222"/>
      <c r="AS29" s="222"/>
      <c r="AT29" s="222"/>
      <c r="AU29" s="222"/>
      <c r="AV29" s="222"/>
      <c r="AW29" s="209"/>
      <c r="AX29" s="189"/>
      <c r="AY29" s="189"/>
    </row>
    <row r="30" spans="2:52" ht="17.25" customHeight="1" x14ac:dyDescent="0.2">
      <c r="D30" s="223"/>
      <c r="E30" s="223"/>
      <c r="F30" s="223"/>
      <c r="G30" s="223"/>
      <c r="H30" s="223"/>
      <c r="I30" s="223"/>
      <c r="J30" s="223"/>
      <c r="K30" s="223"/>
      <c r="L30" s="223"/>
      <c r="M30" s="224"/>
      <c r="N30" s="224"/>
      <c r="O30" s="224"/>
      <c r="P30" s="224"/>
      <c r="Q30" s="224"/>
      <c r="R30" s="224"/>
      <c r="S30" s="224"/>
      <c r="T30" s="224"/>
      <c r="U30" s="224"/>
      <c r="V30" s="224"/>
      <c r="W30" s="224"/>
      <c r="X30" s="224"/>
      <c r="Y30" s="224"/>
      <c r="Z30" s="223"/>
      <c r="AA30" s="223"/>
      <c r="AB30" s="223"/>
      <c r="AC30" s="223"/>
      <c r="AD30" s="223"/>
      <c r="AE30" s="225"/>
      <c r="AF30" s="225"/>
      <c r="AG30" s="225"/>
      <c r="AH30" s="225"/>
      <c r="AI30" s="225"/>
      <c r="AJ30" s="225"/>
      <c r="AK30" s="225"/>
      <c r="AL30" s="225"/>
      <c r="AM30" s="225"/>
      <c r="AN30" s="225"/>
      <c r="AO30" s="225"/>
      <c r="AP30" s="225"/>
      <c r="AQ30" s="225"/>
      <c r="AR30" s="225"/>
      <c r="AS30" s="225"/>
      <c r="AT30" s="225"/>
      <c r="AU30" s="225"/>
      <c r="AV30" s="225"/>
      <c r="AW30" s="189"/>
      <c r="AX30" s="189"/>
      <c r="AY30" s="189"/>
    </row>
    <row r="31" spans="2:52" ht="20.25" customHeight="1" x14ac:dyDescent="0.25">
      <c r="B31" s="510" t="str">
        <f>IF('Informations Entreprise'!$AM$37="Abondement unilatéral", "RÉPARTITION DE L'ABONDEMENT UNILATÉRAL DANS LE PERCOL"," RÉPARTITION DES VERSEMENTS")</f>
        <v xml:space="preserve"> RÉPARTITION DES VERSEMENTS</v>
      </c>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2"/>
      <c r="AX31" s="189"/>
      <c r="AY31" s="189"/>
    </row>
    <row r="32" spans="2:52" ht="24.75" customHeight="1" x14ac:dyDescent="0.25">
      <c r="B32" s="513" t="s">
        <v>55</v>
      </c>
      <c r="C32" s="513"/>
      <c r="D32" s="513"/>
      <c r="E32" s="513"/>
      <c r="F32" s="513"/>
      <c r="G32" s="513"/>
      <c r="H32" s="513"/>
      <c r="I32" s="513"/>
      <c r="J32" s="513"/>
      <c r="K32" s="513"/>
      <c r="L32" s="513"/>
      <c r="M32" s="513"/>
      <c r="N32" s="513"/>
      <c r="O32" s="513"/>
      <c r="P32" s="513"/>
      <c r="Q32" s="513"/>
      <c r="R32" s="536" t="s">
        <v>74</v>
      </c>
      <c r="S32" s="536"/>
      <c r="T32" s="536"/>
      <c r="U32" s="536"/>
      <c r="V32" s="536"/>
      <c r="W32" s="536"/>
      <c r="X32" s="536"/>
      <c r="Y32" s="536"/>
      <c r="Z32" s="536"/>
      <c r="AA32" s="536"/>
      <c r="AB32" s="536"/>
      <c r="AC32" s="537" t="s">
        <v>90</v>
      </c>
      <c r="AD32" s="537"/>
      <c r="AE32" s="537"/>
      <c r="AF32" s="537"/>
      <c r="AG32" s="537"/>
      <c r="AH32" s="537"/>
      <c r="AI32" s="537"/>
      <c r="AJ32" s="537"/>
      <c r="AK32" s="537"/>
      <c r="AL32" s="537"/>
      <c r="AM32" s="537"/>
      <c r="AN32" s="537"/>
      <c r="AO32" s="537"/>
      <c r="AP32" s="537"/>
      <c r="AQ32" s="537"/>
      <c r="AR32" s="537"/>
      <c r="AS32" s="537"/>
      <c r="AT32" s="537"/>
      <c r="AU32" s="537"/>
      <c r="AV32" s="537"/>
      <c r="AW32" s="537"/>
      <c r="AX32" s="226"/>
      <c r="AY32" s="189"/>
    </row>
    <row r="33" spans="2:81" ht="3.75" customHeight="1" x14ac:dyDescent="0.25">
      <c r="B33" s="513"/>
      <c r="C33" s="513"/>
      <c r="D33" s="513"/>
      <c r="E33" s="513"/>
      <c r="F33" s="513"/>
      <c r="G33" s="513"/>
      <c r="H33" s="513"/>
      <c r="I33" s="513"/>
      <c r="J33" s="513"/>
      <c r="K33" s="513"/>
      <c r="L33" s="513"/>
      <c r="M33" s="513"/>
      <c r="N33" s="513"/>
      <c r="O33" s="513"/>
      <c r="P33" s="513"/>
      <c r="Q33" s="513"/>
      <c r="R33" s="536"/>
      <c r="S33" s="536"/>
      <c r="T33" s="536"/>
      <c r="U33" s="536"/>
      <c r="V33" s="536"/>
      <c r="W33" s="536"/>
      <c r="X33" s="536"/>
      <c r="Y33" s="536"/>
      <c r="Z33" s="536"/>
      <c r="AA33" s="536"/>
      <c r="AB33" s="536"/>
      <c r="AC33" s="538" t="s">
        <v>75</v>
      </c>
      <c r="AD33" s="539"/>
      <c r="AE33" s="539"/>
      <c r="AF33" s="539"/>
      <c r="AG33" s="539"/>
      <c r="AH33" s="539"/>
      <c r="AI33" s="539"/>
      <c r="AJ33" s="539"/>
      <c r="AK33" s="539"/>
      <c r="AL33" s="540"/>
      <c r="AM33" s="538" t="s">
        <v>76</v>
      </c>
      <c r="AN33" s="539"/>
      <c r="AO33" s="539"/>
      <c r="AP33" s="539"/>
      <c r="AQ33" s="539"/>
      <c r="AR33" s="539"/>
      <c r="AS33" s="539"/>
      <c r="AT33" s="539"/>
      <c r="AU33" s="539"/>
      <c r="AV33" s="539"/>
      <c r="AW33" s="540"/>
      <c r="AX33" s="226"/>
      <c r="AY33" s="189"/>
    </row>
    <row r="34" spans="2:81" ht="18" customHeight="1" x14ac:dyDescent="0.25">
      <c r="B34" s="513"/>
      <c r="C34" s="513"/>
      <c r="D34" s="513"/>
      <c r="E34" s="513"/>
      <c r="F34" s="513"/>
      <c r="G34" s="513"/>
      <c r="H34" s="513"/>
      <c r="I34" s="513"/>
      <c r="J34" s="513"/>
      <c r="K34" s="513"/>
      <c r="L34" s="513"/>
      <c r="M34" s="513"/>
      <c r="N34" s="513"/>
      <c r="O34" s="513"/>
      <c r="P34" s="513"/>
      <c r="Q34" s="513"/>
      <c r="R34" s="536"/>
      <c r="S34" s="536"/>
      <c r="T34" s="536"/>
      <c r="U34" s="536"/>
      <c r="V34" s="536"/>
      <c r="W34" s="536"/>
      <c r="X34" s="536"/>
      <c r="Y34" s="536"/>
      <c r="Z34" s="536"/>
      <c r="AA34" s="536"/>
      <c r="AB34" s="536"/>
      <c r="AC34" s="538"/>
      <c r="AD34" s="539"/>
      <c r="AE34" s="539"/>
      <c r="AF34" s="539"/>
      <c r="AG34" s="539"/>
      <c r="AH34" s="539"/>
      <c r="AI34" s="539"/>
      <c r="AJ34" s="539"/>
      <c r="AK34" s="539"/>
      <c r="AL34" s="540"/>
      <c r="AM34" s="538"/>
      <c r="AN34" s="539"/>
      <c r="AO34" s="539"/>
      <c r="AP34" s="539"/>
      <c r="AQ34" s="539"/>
      <c r="AR34" s="539"/>
      <c r="AS34" s="539"/>
      <c r="AT34" s="539"/>
      <c r="AU34" s="539"/>
      <c r="AV34" s="539"/>
      <c r="AW34" s="540"/>
      <c r="AX34" s="226"/>
      <c r="AY34" s="189"/>
      <c r="BL34" s="526"/>
      <c r="BM34" s="526"/>
      <c r="BN34" s="526"/>
      <c r="BO34" s="526"/>
      <c r="BP34" s="526"/>
      <c r="BQ34" s="526"/>
    </row>
    <row r="35" spans="2:81" ht="12" customHeight="1" x14ac:dyDescent="0.15">
      <c r="B35" s="514" t="str">
        <f>IF('Informations Entreprise'!$M$37="Gamme GER","84289 - GER Monétaire",IF('Informations Entreprise'!$M$37="Gamme TESORUS","82659 - TESORUS Monétaire",""))</f>
        <v>84289 - GER Monétaire</v>
      </c>
      <c r="C35" s="573"/>
      <c r="D35" s="573"/>
      <c r="E35" s="573"/>
      <c r="F35" s="573"/>
      <c r="G35" s="573"/>
      <c r="H35" s="573"/>
      <c r="I35" s="573"/>
      <c r="J35" s="573"/>
      <c r="K35" s="573"/>
      <c r="L35" s="573"/>
      <c r="M35" s="573"/>
      <c r="N35" s="573"/>
      <c r="O35" s="573"/>
      <c r="P35" s="573"/>
      <c r="Q35" s="574"/>
      <c r="R35" s="503"/>
      <c r="S35" s="504"/>
      <c r="T35" s="504"/>
      <c r="U35" s="504"/>
      <c r="V35" s="504"/>
      <c r="W35" s="504"/>
      <c r="X35" s="504"/>
      <c r="Y35" s="504"/>
      <c r="Z35" s="504"/>
      <c r="AA35" s="504"/>
      <c r="AB35" s="504"/>
      <c r="AC35" s="503"/>
      <c r="AD35" s="504"/>
      <c r="AE35" s="504"/>
      <c r="AF35" s="504"/>
      <c r="AG35" s="504"/>
      <c r="AH35" s="504"/>
      <c r="AI35" s="504"/>
      <c r="AJ35" s="504"/>
      <c r="AK35" s="504"/>
      <c r="AL35" s="504"/>
      <c r="AM35" s="227"/>
      <c r="AN35" s="228"/>
      <c r="AO35" s="228"/>
      <c r="AP35" s="228"/>
      <c r="AQ35" s="228"/>
      <c r="AR35" s="228"/>
      <c r="AS35" s="228"/>
      <c r="AT35" s="228"/>
      <c r="AU35" s="123"/>
      <c r="AV35" s="123"/>
      <c r="AW35" s="229"/>
      <c r="AX35" s="226"/>
      <c r="AY35" s="189"/>
    </row>
    <row r="36" spans="2:81" ht="12" customHeight="1" x14ac:dyDescent="0.15">
      <c r="B36" s="570"/>
      <c r="C36" s="571"/>
      <c r="D36" s="571"/>
      <c r="E36" s="571"/>
      <c r="F36" s="571"/>
      <c r="G36" s="571"/>
      <c r="H36" s="571"/>
      <c r="I36" s="571"/>
      <c r="J36" s="571"/>
      <c r="K36" s="571"/>
      <c r="L36" s="571"/>
      <c r="M36" s="571"/>
      <c r="N36" s="571"/>
      <c r="O36" s="571"/>
      <c r="P36" s="571"/>
      <c r="Q36" s="572"/>
      <c r="R36" s="505"/>
      <c r="S36" s="506"/>
      <c r="T36" s="506"/>
      <c r="U36" s="506"/>
      <c r="V36" s="506"/>
      <c r="W36" s="506"/>
      <c r="X36" s="506"/>
      <c r="Y36" s="506"/>
      <c r="Z36" s="506"/>
      <c r="AA36" s="506"/>
      <c r="AB36" s="506"/>
      <c r="AC36" s="505"/>
      <c r="AD36" s="506"/>
      <c r="AE36" s="506"/>
      <c r="AF36" s="506"/>
      <c r="AG36" s="506"/>
      <c r="AH36" s="506"/>
      <c r="AI36" s="506"/>
      <c r="AJ36" s="506"/>
      <c r="AK36" s="506"/>
      <c r="AL36" s="506"/>
      <c r="AM36" s="230"/>
      <c r="AN36" s="231"/>
      <c r="AO36" s="231"/>
      <c r="AP36" s="231"/>
      <c r="AQ36" s="231"/>
      <c r="AR36" s="231"/>
      <c r="AS36" s="231"/>
      <c r="AT36" s="231"/>
      <c r="AU36" s="120"/>
      <c r="AV36" s="120"/>
      <c r="AW36" s="232"/>
      <c r="AX36" s="226"/>
      <c r="AY36" s="189"/>
    </row>
    <row r="37" spans="2:81" ht="12" customHeight="1" x14ac:dyDescent="0.15">
      <c r="B37" s="514" t="str">
        <f>IF('Informations Entreprise'!$M$37="Gamme GER","84309 - GER Prudence",IF('Informations Entreprise'!$M$37="Gamme TESORUS","82719 - TESORUS Prudence",""))</f>
        <v>84309 - GER Prudence</v>
      </c>
      <c r="C37" s="515"/>
      <c r="D37" s="515"/>
      <c r="E37" s="515"/>
      <c r="F37" s="515"/>
      <c r="G37" s="515"/>
      <c r="H37" s="515"/>
      <c r="I37" s="515"/>
      <c r="J37" s="515"/>
      <c r="K37" s="515"/>
      <c r="L37" s="515"/>
      <c r="M37" s="515"/>
      <c r="N37" s="515"/>
      <c r="O37" s="515"/>
      <c r="P37" s="515"/>
      <c r="Q37" s="516"/>
      <c r="R37" s="503"/>
      <c r="S37" s="504"/>
      <c r="T37" s="504"/>
      <c r="U37" s="504"/>
      <c r="V37" s="504"/>
      <c r="W37" s="504"/>
      <c r="X37" s="504"/>
      <c r="Y37" s="504"/>
      <c r="Z37" s="504"/>
      <c r="AA37" s="504"/>
      <c r="AB37" s="504"/>
      <c r="AC37" s="503"/>
      <c r="AD37" s="504"/>
      <c r="AE37" s="504"/>
      <c r="AF37" s="504"/>
      <c r="AG37" s="504"/>
      <c r="AH37" s="504"/>
      <c r="AI37" s="504"/>
      <c r="AJ37" s="504"/>
      <c r="AK37" s="504"/>
      <c r="AL37" s="504"/>
      <c r="AM37" s="233"/>
      <c r="AN37" s="527" t="s">
        <v>156</v>
      </c>
      <c r="AO37" s="528"/>
      <c r="AP37" s="528"/>
      <c r="AQ37" s="528"/>
      <c r="AR37" s="528"/>
      <c r="AS37" s="528"/>
      <c r="AT37" s="528"/>
      <c r="AU37" s="528"/>
      <c r="AV37" s="529"/>
      <c r="AW37" s="232"/>
      <c r="AX37" s="189"/>
      <c r="AY37" s="189"/>
    </row>
    <row r="38" spans="2:81" ht="12" customHeight="1" x14ac:dyDescent="0.15">
      <c r="B38" s="517"/>
      <c r="C38" s="518"/>
      <c r="D38" s="518"/>
      <c r="E38" s="518"/>
      <c r="F38" s="518"/>
      <c r="G38" s="518"/>
      <c r="H38" s="518"/>
      <c r="I38" s="518"/>
      <c r="J38" s="518"/>
      <c r="K38" s="518"/>
      <c r="L38" s="518"/>
      <c r="M38" s="518"/>
      <c r="N38" s="518"/>
      <c r="O38" s="518"/>
      <c r="P38" s="518"/>
      <c r="Q38" s="519"/>
      <c r="R38" s="505"/>
      <c r="S38" s="506"/>
      <c r="T38" s="506"/>
      <c r="U38" s="506"/>
      <c r="V38" s="506"/>
      <c r="W38" s="506"/>
      <c r="X38" s="506"/>
      <c r="Y38" s="506"/>
      <c r="Z38" s="506"/>
      <c r="AA38" s="506"/>
      <c r="AB38" s="506"/>
      <c r="AC38" s="505"/>
      <c r="AD38" s="506"/>
      <c r="AE38" s="506"/>
      <c r="AF38" s="506"/>
      <c r="AG38" s="506"/>
      <c r="AH38" s="506"/>
      <c r="AI38" s="506"/>
      <c r="AJ38" s="506"/>
      <c r="AK38" s="506"/>
      <c r="AL38" s="506"/>
      <c r="AM38" s="233"/>
      <c r="AN38" s="530"/>
      <c r="AO38" s="531"/>
      <c r="AP38" s="531"/>
      <c r="AQ38" s="531"/>
      <c r="AR38" s="531"/>
      <c r="AS38" s="531"/>
      <c r="AT38" s="531"/>
      <c r="AU38" s="531"/>
      <c r="AV38" s="532"/>
      <c r="AW38" s="232"/>
      <c r="AX38" s="189"/>
      <c r="AY38" s="189"/>
    </row>
    <row r="39" spans="2:81" ht="12" customHeight="1" x14ac:dyDescent="0.15">
      <c r="B39" s="514" t="str">
        <f>IF('Informations Entreprise'!$M$37="Gamme GER","84329 - GER Équilibre",IF('Informations Entreprise'!$M$37="Gamme TESORUS","82669 - TESORUS Équilibre",""))</f>
        <v>84329 - GER Équilibre</v>
      </c>
      <c r="C39" s="515"/>
      <c r="D39" s="515"/>
      <c r="E39" s="515"/>
      <c r="F39" s="515"/>
      <c r="G39" s="515"/>
      <c r="H39" s="515"/>
      <c r="I39" s="515"/>
      <c r="J39" s="515"/>
      <c r="K39" s="515"/>
      <c r="L39" s="515"/>
      <c r="M39" s="515"/>
      <c r="N39" s="515"/>
      <c r="O39" s="515"/>
      <c r="P39" s="515"/>
      <c r="Q39" s="516"/>
      <c r="R39" s="503"/>
      <c r="S39" s="504"/>
      <c r="T39" s="504"/>
      <c r="U39" s="504"/>
      <c r="V39" s="504"/>
      <c r="W39" s="504"/>
      <c r="X39" s="504"/>
      <c r="Y39" s="504"/>
      <c r="Z39" s="504"/>
      <c r="AA39" s="504"/>
      <c r="AB39" s="504"/>
      <c r="AC39" s="503"/>
      <c r="AD39" s="504"/>
      <c r="AE39" s="504"/>
      <c r="AF39" s="504"/>
      <c r="AG39" s="504"/>
      <c r="AH39" s="504"/>
      <c r="AI39" s="504"/>
      <c r="AJ39" s="504"/>
      <c r="AK39" s="504"/>
      <c r="AL39" s="504"/>
      <c r="AM39" s="124"/>
      <c r="AN39" s="533"/>
      <c r="AO39" s="534"/>
      <c r="AP39" s="534"/>
      <c r="AQ39" s="534"/>
      <c r="AR39" s="534"/>
      <c r="AS39" s="534"/>
      <c r="AT39" s="534"/>
      <c r="AU39" s="534"/>
      <c r="AV39" s="535"/>
      <c r="AW39" s="232"/>
      <c r="AX39" s="189"/>
      <c r="AY39" s="189"/>
      <c r="BL39" s="234"/>
    </row>
    <row r="40" spans="2:81" ht="12" customHeight="1" x14ac:dyDescent="0.15">
      <c r="B40" s="517"/>
      <c r="C40" s="518"/>
      <c r="D40" s="518"/>
      <c r="E40" s="518"/>
      <c r="F40" s="518"/>
      <c r="G40" s="518"/>
      <c r="H40" s="518"/>
      <c r="I40" s="518"/>
      <c r="J40" s="518"/>
      <c r="K40" s="518"/>
      <c r="L40" s="518"/>
      <c r="M40" s="518"/>
      <c r="N40" s="518"/>
      <c r="O40" s="518"/>
      <c r="P40" s="518"/>
      <c r="Q40" s="519"/>
      <c r="R40" s="505"/>
      <c r="S40" s="506"/>
      <c r="T40" s="506"/>
      <c r="U40" s="506"/>
      <c r="V40" s="506"/>
      <c r="W40" s="506"/>
      <c r="X40" s="506"/>
      <c r="Y40" s="506"/>
      <c r="Z40" s="506"/>
      <c r="AA40" s="506"/>
      <c r="AB40" s="506"/>
      <c r="AC40" s="505"/>
      <c r="AD40" s="506"/>
      <c r="AE40" s="506"/>
      <c r="AF40" s="506"/>
      <c r="AG40" s="506"/>
      <c r="AH40" s="506"/>
      <c r="AI40" s="506"/>
      <c r="AJ40" s="506"/>
      <c r="AK40" s="506"/>
      <c r="AL40" s="506"/>
      <c r="AM40" s="233"/>
      <c r="AN40" s="235"/>
      <c r="AO40" s="235"/>
      <c r="AP40" s="235"/>
      <c r="AQ40" s="235"/>
      <c r="AR40" s="235"/>
      <c r="AS40" s="235"/>
      <c r="AT40" s="235"/>
      <c r="AU40" s="120"/>
      <c r="AV40" s="120"/>
      <c r="AW40" s="232"/>
      <c r="AX40" s="189"/>
      <c r="AY40" s="189"/>
    </row>
    <row r="41" spans="2:81" ht="12" customHeight="1" x14ac:dyDescent="0.15">
      <c r="B41" s="514" t="str">
        <f>IF('Informations Entreprise'!$M$37="Gamme GER","84349 - GER Dynamique",IF('Informations Entreprise'!$M$37="Gamme TESORUS","82689 - TESORUS Dynamique",""))</f>
        <v>84349 - GER Dynamique</v>
      </c>
      <c r="C41" s="515"/>
      <c r="D41" s="515"/>
      <c r="E41" s="515"/>
      <c r="F41" s="515"/>
      <c r="G41" s="515"/>
      <c r="H41" s="515"/>
      <c r="I41" s="515"/>
      <c r="J41" s="515"/>
      <c r="K41" s="515"/>
      <c r="L41" s="515"/>
      <c r="M41" s="515"/>
      <c r="N41" s="515"/>
      <c r="O41" s="515"/>
      <c r="P41" s="515"/>
      <c r="Q41" s="516"/>
      <c r="R41" s="503"/>
      <c r="S41" s="504"/>
      <c r="T41" s="504"/>
      <c r="U41" s="504"/>
      <c r="V41" s="504"/>
      <c r="W41" s="504"/>
      <c r="X41" s="504"/>
      <c r="Y41" s="504"/>
      <c r="Z41" s="504"/>
      <c r="AA41" s="504"/>
      <c r="AB41" s="504"/>
      <c r="AC41" s="503"/>
      <c r="AD41" s="504"/>
      <c r="AE41" s="504"/>
      <c r="AF41" s="504"/>
      <c r="AG41" s="504"/>
      <c r="AH41" s="504"/>
      <c r="AI41" s="504"/>
      <c r="AJ41" s="504"/>
      <c r="AK41" s="504"/>
      <c r="AL41" s="504"/>
      <c r="AM41" s="125"/>
      <c r="AN41" s="181" t="s">
        <v>77</v>
      </c>
      <c r="AO41" s="235"/>
      <c r="AP41" s="235"/>
      <c r="AQ41" s="235"/>
      <c r="AR41" s="235"/>
      <c r="AS41" s="235"/>
      <c r="AT41" s="235"/>
      <c r="AU41" s="235"/>
      <c r="AV41" s="235"/>
      <c r="AW41" s="232"/>
      <c r="AX41" s="189"/>
      <c r="AY41" s="189"/>
    </row>
    <row r="42" spans="2:81" ht="12" customHeight="1" x14ac:dyDescent="0.25">
      <c r="B42" s="517"/>
      <c r="C42" s="518"/>
      <c r="D42" s="518"/>
      <c r="E42" s="518"/>
      <c r="F42" s="518"/>
      <c r="G42" s="518"/>
      <c r="H42" s="518"/>
      <c r="I42" s="518"/>
      <c r="J42" s="518"/>
      <c r="K42" s="518"/>
      <c r="L42" s="518"/>
      <c r="M42" s="518"/>
      <c r="N42" s="518"/>
      <c r="O42" s="518"/>
      <c r="P42" s="518"/>
      <c r="Q42" s="519"/>
      <c r="R42" s="505"/>
      <c r="S42" s="506"/>
      <c r="T42" s="506"/>
      <c r="U42" s="506"/>
      <c r="V42" s="506"/>
      <c r="W42" s="506"/>
      <c r="X42" s="506"/>
      <c r="Y42" s="506"/>
      <c r="Z42" s="506"/>
      <c r="AA42" s="506"/>
      <c r="AB42" s="506"/>
      <c r="AC42" s="505"/>
      <c r="AD42" s="506"/>
      <c r="AE42" s="506"/>
      <c r="AF42" s="506"/>
      <c r="AG42" s="506"/>
      <c r="AH42" s="506"/>
      <c r="AI42" s="506"/>
      <c r="AJ42" s="506"/>
      <c r="AK42" s="506"/>
      <c r="AL42" s="506"/>
      <c r="AM42" s="233"/>
      <c r="AN42" s="235"/>
      <c r="AO42" s="235"/>
      <c r="AP42" s="235"/>
      <c r="AQ42" s="235"/>
      <c r="AR42" s="235"/>
      <c r="AS42" s="235"/>
      <c r="AT42" s="235"/>
      <c r="AU42" s="235"/>
      <c r="AV42" s="235"/>
      <c r="AW42" s="236"/>
      <c r="AX42" s="189"/>
      <c r="AY42" s="189"/>
    </row>
    <row r="43" spans="2:81" ht="12" customHeight="1" x14ac:dyDescent="0.25">
      <c r="B43" s="514" t="str">
        <f>IF('Informations Entreprise'!$M$37="Gamme GER","84369 - GER Solidaire",IF('Informations Entreprise'!$M$37="Gamme TESORUS","87649 - TESORUS Solidaire",""))</f>
        <v>84369 - GER Solidaire</v>
      </c>
      <c r="C43" s="515"/>
      <c r="D43" s="515"/>
      <c r="E43" s="515"/>
      <c r="F43" s="515"/>
      <c r="G43" s="515"/>
      <c r="H43" s="515"/>
      <c r="I43" s="515"/>
      <c r="J43" s="515"/>
      <c r="K43" s="515"/>
      <c r="L43" s="515"/>
      <c r="M43" s="515"/>
      <c r="N43" s="515"/>
      <c r="O43" s="515"/>
      <c r="P43" s="515"/>
      <c r="Q43" s="516"/>
      <c r="R43" s="503"/>
      <c r="S43" s="504"/>
      <c r="T43" s="504"/>
      <c r="U43" s="504"/>
      <c r="V43" s="504"/>
      <c r="W43" s="504"/>
      <c r="X43" s="504"/>
      <c r="Y43" s="504"/>
      <c r="Z43" s="504"/>
      <c r="AA43" s="504"/>
      <c r="AB43" s="504"/>
      <c r="AC43" s="503"/>
      <c r="AD43" s="504"/>
      <c r="AE43" s="504"/>
      <c r="AF43" s="504"/>
      <c r="AG43" s="504"/>
      <c r="AH43" s="504"/>
      <c r="AI43" s="504"/>
      <c r="AJ43" s="504"/>
      <c r="AK43" s="504"/>
      <c r="AL43" s="504"/>
      <c r="AM43" s="233"/>
      <c r="AN43" s="520"/>
      <c r="AO43" s="521"/>
      <c r="AP43" s="521"/>
      <c r="AQ43" s="521"/>
      <c r="AR43" s="521"/>
      <c r="AS43" s="521"/>
      <c r="AT43" s="521"/>
      <c r="AU43" s="521"/>
      <c r="AV43" s="522"/>
      <c r="AW43" s="237"/>
      <c r="AX43" s="189"/>
      <c r="AY43" s="189"/>
      <c r="BK43" s="238"/>
      <c r="BL43" s="238"/>
      <c r="BM43" s="238"/>
      <c r="BN43" s="238"/>
      <c r="BO43" s="238"/>
      <c r="BP43" s="238"/>
      <c r="BQ43" s="238"/>
      <c r="BR43" s="238"/>
      <c r="BS43" s="238"/>
      <c r="BT43" s="238"/>
      <c r="BU43" s="238"/>
      <c r="BV43" s="238"/>
      <c r="BW43" s="238"/>
      <c r="BX43" s="238"/>
      <c r="BY43" s="238"/>
      <c r="BZ43" s="238"/>
      <c r="CA43" s="238"/>
      <c r="CB43" s="238"/>
      <c r="CC43" s="238"/>
    </row>
    <row r="44" spans="2:81" s="241" customFormat="1" ht="12" customHeight="1" x14ac:dyDescent="0.25">
      <c r="B44" s="517"/>
      <c r="C44" s="518"/>
      <c r="D44" s="518"/>
      <c r="E44" s="518"/>
      <c r="F44" s="518"/>
      <c r="G44" s="518"/>
      <c r="H44" s="518"/>
      <c r="I44" s="518"/>
      <c r="J44" s="518"/>
      <c r="K44" s="518"/>
      <c r="L44" s="518"/>
      <c r="M44" s="518"/>
      <c r="N44" s="518"/>
      <c r="O44" s="518"/>
      <c r="P44" s="518"/>
      <c r="Q44" s="519"/>
      <c r="R44" s="505"/>
      <c r="S44" s="506"/>
      <c r="T44" s="506"/>
      <c r="U44" s="506"/>
      <c r="V44" s="506"/>
      <c r="W44" s="506"/>
      <c r="X44" s="506"/>
      <c r="Y44" s="506"/>
      <c r="Z44" s="506"/>
      <c r="AA44" s="506"/>
      <c r="AB44" s="506"/>
      <c r="AC44" s="505"/>
      <c r="AD44" s="506"/>
      <c r="AE44" s="506"/>
      <c r="AF44" s="506"/>
      <c r="AG44" s="506"/>
      <c r="AH44" s="506"/>
      <c r="AI44" s="506"/>
      <c r="AJ44" s="506"/>
      <c r="AK44" s="506"/>
      <c r="AL44" s="506"/>
      <c r="AM44" s="239"/>
      <c r="AN44" s="523"/>
      <c r="AO44" s="524"/>
      <c r="AP44" s="524"/>
      <c r="AQ44" s="524"/>
      <c r="AR44" s="524"/>
      <c r="AS44" s="524"/>
      <c r="AT44" s="524"/>
      <c r="AU44" s="524"/>
      <c r="AV44" s="525"/>
      <c r="AW44" s="126"/>
      <c r="AX44" s="240"/>
      <c r="AY44" s="240"/>
      <c r="BK44" s="238"/>
      <c r="BL44" s="238"/>
      <c r="BM44" s="238"/>
      <c r="BN44" s="238"/>
      <c r="BO44" s="238"/>
      <c r="BP44" s="238"/>
      <c r="BQ44" s="238"/>
      <c r="BR44" s="238"/>
      <c r="BS44" s="238"/>
      <c r="BT44" s="238"/>
      <c r="BU44" s="238"/>
      <c r="BV44" s="238"/>
      <c r="BW44" s="238"/>
      <c r="BX44" s="238"/>
      <c r="BY44" s="238"/>
      <c r="BZ44" s="238"/>
      <c r="CA44" s="238"/>
      <c r="CB44" s="238"/>
      <c r="CC44" s="238"/>
    </row>
    <row r="45" spans="2:81" ht="12" customHeight="1" x14ac:dyDescent="0.25">
      <c r="B45" s="514" t="s">
        <v>56</v>
      </c>
      <c r="C45" s="515"/>
      <c r="D45" s="515"/>
      <c r="E45" s="515"/>
      <c r="F45" s="515"/>
      <c r="G45" s="515"/>
      <c r="H45" s="515"/>
      <c r="I45" s="515"/>
      <c r="J45" s="515"/>
      <c r="K45" s="515"/>
      <c r="L45" s="515"/>
      <c r="M45" s="515"/>
      <c r="N45" s="515"/>
      <c r="O45" s="515"/>
      <c r="P45" s="515"/>
      <c r="Q45" s="516"/>
      <c r="R45" s="503"/>
      <c r="S45" s="504"/>
      <c r="T45" s="504"/>
      <c r="U45" s="504"/>
      <c r="V45" s="504"/>
      <c r="W45" s="504"/>
      <c r="X45" s="504"/>
      <c r="Y45" s="504"/>
      <c r="Z45" s="504"/>
      <c r="AA45" s="504"/>
      <c r="AB45" s="504"/>
      <c r="AC45" s="503"/>
      <c r="AD45" s="504"/>
      <c r="AE45" s="504"/>
      <c r="AF45" s="504"/>
      <c r="AG45" s="504"/>
      <c r="AH45" s="504"/>
      <c r="AI45" s="504"/>
      <c r="AJ45" s="504"/>
      <c r="AK45" s="504"/>
      <c r="AL45" s="504"/>
      <c r="AM45" s="233"/>
      <c r="AN45" s="235"/>
      <c r="AO45" s="235"/>
      <c r="AP45" s="235"/>
      <c r="AQ45" s="235"/>
      <c r="AR45" s="235"/>
      <c r="AS45" s="235"/>
      <c r="AT45" s="235"/>
      <c r="AU45" s="235"/>
      <c r="AV45" s="235"/>
      <c r="AW45" s="126"/>
      <c r="AX45" s="240"/>
      <c r="AY45" s="240"/>
      <c r="BK45" s="238"/>
      <c r="BL45" s="238"/>
      <c r="BM45" s="238"/>
      <c r="BN45" s="238"/>
      <c r="BO45" s="238"/>
      <c r="BP45" s="238"/>
      <c r="BQ45" s="238"/>
      <c r="BR45" s="238"/>
      <c r="BS45" s="238"/>
      <c r="BT45" s="238"/>
      <c r="BU45" s="238"/>
      <c r="BV45" s="238"/>
      <c r="BW45" s="238"/>
      <c r="BX45" s="238"/>
      <c r="BY45" s="238"/>
      <c r="BZ45" s="238"/>
      <c r="CA45" s="238"/>
      <c r="CB45" s="238"/>
      <c r="CC45" s="238"/>
    </row>
    <row r="46" spans="2:81" ht="12" customHeight="1" x14ac:dyDescent="0.25">
      <c r="B46" s="517"/>
      <c r="C46" s="518"/>
      <c r="D46" s="518"/>
      <c r="E46" s="518"/>
      <c r="F46" s="518"/>
      <c r="G46" s="518"/>
      <c r="H46" s="518"/>
      <c r="I46" s="518"/>
      <c r="J46" s="518"/>
      <c r="K46" s="518"/>
      <c r="L46" s="518"/>
      <c r="M46" s="518"/>
      <c r="N46" s="518"/>
      <c r="O46" s="518"/>
      <c r="P46" s="518"/>
      <c r="Q46" s="519"/>
      <c r="R46" s="505"/>
      <c r="S46" s="506"/>
      <c r="T46" s="506"/>
      <c r="U46" s="506"/>
      <c r="V46" s="506"/>
      <c r="W46" s="506"/>
      <c r="X46" s="506"/>
      <c r="Y46" s="506"/>
      <c r="Z46" s="506"/>
      <c r="AA46" s="506"/>
      <c r="AB46" s="506"/>
      <c r="AC46" s="505"/>
      <c r="AD46" s="506"/>
      <c r="AE46" s="506"/>
      <c r="AF46" s="506"/>
      <c r="AG46" s="506"/>
      <c r="AH46" s="506"/>
      <c r="AI46" s="506"/>
      <c r="AJ46" s="506"/>
      <c r="AK46" s="506"/>
      <c r="AL46" s="506"/>
      <c r="AM46" s="233"/>
      <c r="AN46" s="501" t="str">
        <f>IF(AND($M$15="salarié",$X$62&gt;5418,'Informations Entreprise'!$AM$37="Abondement unilatéral"),"Attention : Pour un Travailleur Salarié, l'abondement unilatéral est plafonné à 5 418,00€. Veuillez revoir le montant à investir.",IF(AND(M$15="Non Salarié",$X$62&gt;6000,'Informations Entreprise'!$AM$37="Abondement unilatéral"),"Attention : Pour un Travailleur Non Salarié, l'abondement unilatéral est plafonné à 6 000,00€. Veuillez revoir le montant à investir."," "))</f>
        <v xml:space="preserve"> </v>
      </c>
      <c r="AO46" s="501"/>
      <c r="AP46" s="501"/>
      <c r="AQ46" s="501"/>
      <c r="AR46" s="501"/>
      <c r="AS46" s="501"/>
      <c r="AT46" s="501"/>
      <c r="AU46" s="501"/>
      <c r="AV46" s="501"/>
      <c r="AW46" s="126"/>
      <c r="AX46" s="240"/>
      <c r="AY46" s="240"/>
      <c r="BK46" s="238"/>
      <c r="BL46" s="238"/>
      <c r="BM46" s="238"/>
      <c r="BN46" s="238"/>
      <c r="BO46" s="238"/>
      <c r="BP46" s="238"/>
      <c r="BQ46" s="238"/>
      <c r="BR46" s="238"/>
      <c r="BS46" s="238"/>
      <c r="BT46" s="238"/>
      <c r="BU46" s="238"/>
      <c r="BV46" s="238"/>
      <c r="BW46" s="238"/>
      <c r="BX46" s="238"/>
      <c r="BY46" s="238"/>
      <c r="BZ46" s="238"/>
      <c r="CA46" s="238"/>
      <c r="CB46" s="238"/>
      <c r="CC46" s="238"/>
    </row>
    <row r="47" spans="2:81" ht="12" customHeight="1" x14ac:dyDescent="0.25">
      <c r="B47" s="514" t="s">
        <v>57</v>
      </c>
      <c r="C47" s="515"/>
      <c r="D47" s="515"/>
      <c r="E47" s="515"/>
      <c r="F47" s="515"/>
      <c r="G47" s="515"/>
      <c r="H47" s="515"/>
      <c r="I47" s="515"/>
      <c r="J47" s="515"/>
      <c r="K47" s="515"/>
      <c r="L47" s="515"/>
      <c r="M47" s="515"/>
      <c r="N47" s="515"/>
      <c r="O47" s="515"/>
      <c r="P47" s="515"/>
      <c r="Q47" s="516"/>
      <c r="R47" s="503"/>
      <c r="S47" s="504"/>
      <c r="T47" s="504"/>
      <c r="U47" s="504"/>
      <c r="V47" s="504"/>
      <c r="W47" s="504"/>
      <c r="X47" s="504"/>
      <c r="Y47" s="504"/>
      <c r="Z47" s="504"/>
      <c r="AA47" s="504"/>
      <c r="AB47" s="504"/>
      <c r="AC47" s="503"/>
      <c r="AD47" s="504"/>
      <c r="AE47" s="504"/>
      <c r="AF47" s="504"/>
      <c r="AG47" s="504"/>
      <c r="AH47" s="504"/>
      <c r="AI47" s="504"/>
      <c r="AJ47" s="504"/>
      <c r="AK47" s="504"/>
      <c r="AL47" s="504"/>
      <c r="AM47" s="233"/>
      <c r="AN47" s="501"/>
      <c r="AO47" s="501"/>
      <c r="AP47" s="501"/>
      <c r="AQ47" s="501"/>
      <c r="AR47" s="501"/>
      <c r="AS47" s="501"/>
      <c r="AT47" s="501"/>
      <c r="AU47" s="501"/>
      <c r="AV47" s="501"/>
      <c r="AW47" s="126"/>
      <c r="AX47" s="240"/>
      <c r="AY47" s="240"/>
      <c r="AZ47" s="240"/>
      <c r="BA47" s="240"/>
      <c r="BB47" s="240"/>
      <c r="BC47" s="240"/>
      <c r="BD47" s="240"/>
      <c r="BE47" s="240"/>
      <c r="BK47" s="238"/>
      <c r="BL47" s="238"/>
      <c r="BM47" s="238"/>
      <c r="BN47" s="238"/>
      <c r="BO47" s="238"/>
      <c r="BP47" s="238"/>
      <c r="BQ47" s="238"/>
      <c r="BR47" s="238"/>
      <c r="BS47" s="238"/>
      <c r="BT47" s="238"/>
      <c r="BU47" s="238"/>
      <c r="BV47" s="238"/>
      <c r="BW47" s="238"/>
      <c r="BX47" s="238"/>
      <c r="BY47" s="238"/>
      <c r="BZ47" s="238"/>
      <c r="CA47" s="238"/>
      <c r="CB47" s="238"/>
      <c r="CC47" s="238"/>
    </row>
    <row r="48" spans="2:81" ht="12" customHeight="1" x14ac:dyDescent="0.2">
      <c r="B48" s="517"/>
      <c r="C48" s="518"/>
      <c r="D48" s="518"/>
      <c r="E48" s="518"/>
      <c r="F48" s="518"/>
      <c r="G48" s="518"/>
      <c r="H48" s="518"/>
      <c r="I48" s="518"/>
      <c r="J48" s="518"/>
      <c r="K48" s="518"/>
      <c r="L48" s="518"/>
      <c r="M48" s="518"/>
      <c r="N48" s="518"/>
      <c r="O48" s="518"/>
      <c r="P48" s="518"/>
      <c r="Q48" s="519"/>
      <c r="R48" s="505"/>
      <c r="S48" s="506"/>
      <c r="T48" s="506"/>
      <c r="U48" s="506"/>
      <c r="V48" s="506"/>
      <c r="W48" s="506"/>
      <c r="X48" s="506"/>
      <c r="Y48" s="506"/>
      <c r="Z48" s="506"/>
      <c r="AA48" s="506"/>
      <c r="AB48" s="506"/>
      <c r="AC48" s="505"/>
      <c r="AD48" s="506"/>
      <c r="AE48" s="506"/>
      <c r="AF48" s="506"/>
      <c r="AG48" s="506"/>
      <c r="AH48" s="506"/>
      <c r="AI48" s="506"/>
      <c r="AJ48" s="506"/>
      <c r="AK48" s="506"/>
      <c r="AL48" s="506"/>
      <c r="AM48" s="233"/>
      <c r="AN48" s="501"/>
      <c r="AO48" s="501"/>
      <c r="AP48" s="501"/>
      <c r="AQ48" s="501"/>
      <c r="AR48" s="501"/>
      <c r="AS48" s="501"/>
      <c r="AT48" s="501"/>
      <c r="AU48" s="501"/>
      <c r="AV48" s="501"/>
      <c r="AW48" s="126"/>
      <c r="AX48" s="242"/>
      <c r="AY48" s="243"/>
      <c r="AZ48" s="243"/>
      <c r="BA48" s="243"/>
      <c r="BB48" s="240"/>
      <c r="BC48" s="240"/>
      <c r="BD48" s="240"/>
      <c r="BE48" s="240"/>
      <c r="BK48" s="238"/>
      <c r="BL48" s="238"/>
      <c r="BM48" s="238"/>
      <c r="BN48" s="238"/>
      <c r="BO48" s="238"/>
      <c r="BP48" s="238"/>
      <c r="BQ48" s="238"/>
      <c r="BR48" s="238"/>
      <c r="BS48" s="238"/>
      <c r="BT48" s="238"/>
      <c r="BU48" s="238"/>
      <c r="BV48" s="238"/>
      <c r="BW48" s="238"/>
      <c r="BX48" s="238"/>
      <c r="BY48" s="238"/>
      <c r="BZ48" s="238"/>
      <c r="CA48" s="238"/>
      <c r="CB48" s="238"/>
      <c r="CC48" s="238"/>
    </row>
    <row r="49" spans="2:81" ht="12" customHeight="1" x14ac:dyDescent="0.2">
      <c r="B49" s="567" t="s">
        <v>58</v>
      </c>
      <c r="C49" s="568"/>
      <c r="D49" s="568"/>
      <c r="E49" s="568"/>
      <c r="F49" s="568"/>
      <c r="G49" s="568"/>
      <c r="H49" s="568"/>
      <c r="I49" s="568"/>
      <c r="J49" s="568"/>
      <c r="K49" s="568"/>
      <c r="L49" s="568"/>
      <c r="M49" s="568"/>
      <c r="N49" s="568"/>
      <c r="O49" s="568"/>
      <c r="P49" s="568"/>
      <c r="Q49" s="569"/>
      <c r="R49" s="503"/>
      <c r="S49" s="504"/>
      <c r="T49" s="504"/>
      <c r="U49" s="504"/>
      <c r="V49" s="504"/>
      <c r="W49" s="504"/>
      <c r="X49" s="504"/>
      <c r="Y49" s="504"/>
      <c r="Z49" s="504"/>
      <c r="AA49" s="504"/>
      <c r="AB49" s="604"/>
      <c r="AC49" s="503"/>
      <c r="AD49" s="504"/>
      <c r="AE49" s="504"/>
      <c r="AF49" s="504"/>
      <c r="AG49" s="504"/>
      <c r="AH49" s="504"/>
      <c r="AI49" s="504"/>
      <c r="AJ49" s="504"/>
      <c r="AK49" s="504"/>
      <c r="AL49" s="604"/>
      <c r="AM49" s="233"/>
      <c r="AN49" s="501"/>
      <c r="AO49" s="501"/>
      <c r="AP49" s="501"/>
      <c r="AQ49" s="501"/>
      <c r="AR49" s="501"/>
      <c r="AS49" s="501"/>
      <c r="AT49" s="501"/>
      <c r="AU49" s="501"/>
      <c r="AV49" s="501"/>
      <c r="AW49" s="126"/>
      <c r="AX49" s="243"/>
      <c r="AZ49" s="244"/>
      <c r="BA49" s="244"/>
      <c r="BB49" s="244"/>
      <c r="BC49" s="244"/>
      <c r="BD49" s="244"/>
      <c r="BE49" s="244"/>
      <c r="BF49" s="244"/>
      <c r="BG49" s="244"/>
      <c r="BH49" s="244"/>
      <c r="BI49" s="244"/>
      <c r="BK49" s="238"/>
      <c r="BL49" s="238"/>
      <c r="BM49" s="238"/>
      <c r="BN49" s="238"/>
      <c r="BO49" s="238"/>
      <c r="BP49" s="238"/>
      <c r="BQ49" s="238"/>
      <c r="BR49" s="238"/>
      <c r="BS49" s="238"/>
      <c r="BT49" s="238"/>
      <c r="BU49" s="238"/>
      <c r="BV49" s="238"/>
      <c r="BW49" s="238"/>
      <c r="BX49" s="238"/>
      <c r="BY49" s="238"/>
      <c r="BZ49" s="238"/>
      <c r="CA49" s="238"/>
      <c r="CB49" s="238"/>
      <c r="CC49" s="238"/>
    </row>
    <row r="50" spans="2:81" ht="12" customHeight="1" x14ac:dyDescent="0.2">
      <c r="B50" s="570"/>
      <c r="C50" s="571"/>
      <c r="D50" s="571"/>
      <c r="E50" s="571"/>
      <c r="F50" s="571"/>
      <c r="G50" s="571"/>
      <c r="H50" s="571"/>
      <c r="I50" s="571"/>
      <c r="J50" s="571"/>
      <c r="K50" s="571"/>
      <c r="L50" s="571"/>
      <c r="M50" s="571"/>
      <c r="N50" s="571"/>
      <c r="O50" s="571"/>
      <c r="P50" s="571"/>
      <c r="Q50" s="572"/>
      <c r="R50" s="505"/>
      <c r="S50" s="506"/>
      <c r="T50" s="506"/>
      <c r="U50" s="506"/>
      <c r="V50" s="506"/>
      <c r="W50" s="506"/>
      <c r="X50" s="506"/>
      <c r="Y50" s="506"/>
      <c r="Z50" s="506"/>
      <c r="AA50" s="506"/>
      <c r="AB50" s="605"/>
      <c r="AC50" s="505"/>
      <c r="AD50" s="506"/>
      <c r="AE50" s="506"/>
      <c r="AF50" s="506"/>
      <c r="AG50" s="506"/>
      <c r="AH50" s="506"/>
      <c r="AI50" s="506"/>
      <c r="AJ50" s="506"/>
      <c r="AK50" s="506"/>
      <c r="AL50" s="605"/>
      <c r="AM50" s="233"/>
      <c r="AN50" s="501"/>
      <c r="AO50" s="501"/>
      <c r="AP50" s="501"/>
      <c r="AQ50" s="501"/>
      <c r="AR50" s="501"/>
      <c r="AS50" s="501"/>
      <c r="AT50" s="501"/>
      <c r="AU50" s="501"/>
      <c r="AV50" s="501"/>
      <c r="AW50" s="126"/>
      <c r="AX50" s="243"/>
      <c r="AZ50" s="244"/>
      <c r="BA50" s="244"/>
      <c r="BB50" s="244"/>
      <c r="BC50" s="244"/>
      <c r="BD50" s="244"/>
      <c r="BE50" s="244"/>
      <c r="BF50" s="244"/>
      <c r="BG50" s="244"/>
      <c r="BH50" s="244"/>
      <c r="BI50" s="244"/>
      <c r="BK50" s="238"/>
      <c r="BL50" s="238"/>
      <c r="BM50" s="238"/>
      <c r="BN50" s="238"/>
      <c r="BO50" s="238"/>
      <c r="BP50" s="238"/>
      <c r="BQ50" s="238"/>
      <c r="BR50" s="238"/>
      <c r="BS50" s="238"/>
      <c r="BT50" s="238"/>
      <c r="BU50" s="238"/>
      <c r="BV50" s="238"/>
      <c r="BW50" s="238"/>
      <c r="BX50" s="238"/>
      <c r="BY50" s="238"/>
      <c r="BZ50" s="238"/>
      <c r="CA50" s="238"/>
      <c r="CB50" s="238"/>
      <c r="CC50" s="238"/>
    </row>
    <row r="51" spans="2:81" ht="24" customHeight="1" x14ac:dyDescent="0.2">
      <c r="B51" s="561"/>
      <c r="C51" s="562"/>
      <c r="D51" s="562"/>
      <c r="E51" s="562"/>
      <c r="F51" s="562"/>
      <c r="G51" s="562"/>
      <c r="H51" s="562"/>
      <c r="I51" s="562"/>
      <c r="J51" s="562"/>
      <c r="K51" s="562"/>
      <c r="L51" s="562"/>
      <c r="M51" s="562"/>
      <c r="N51" s="562"/>
      <c r="O51" s="562"/>
      <c r="P51" s="562"/>
      <c r="Q51" s="563"/>
      <c r="R51" s="564"/>
      <c r="S51" s="565"/>
      <c r="T51" s="565"/>
      <c r="U51" s="565"/>
      <c r="V51" s="565"/>
      <c r="W51" s="565"/>
      <c r="X51" s="565"/>
      <c r="Y51" s="565"/>
      <c r="Z51" s="565"/>
      <c r="AA51" s="565"/>
      <c r="AB51" s="566"/>
      <c r="AC51" s="564"/>
      <c r="AD51" s="565"/>
      <c r="AE51" s="565"/>
      <c r="AF51" s="565"/>
      <c r="AG51" s="565"/>
      <c r="AH51" s="565"/>
      <c r="AI51" s="565"/>
      <c r="AJ51" s="565"/>
      <c r="AK51" s="565"/>
      <c r="AL51" s="566"/>
      <c r="AM51" s="233"/>
      <c r="AN51" s="501"/>
      <c r="AO51" s="501"/>
      <c r="AP51" s="501"/>
      <c r="AQ51" s="501"/>
      <c r="AR51" s="501"/>
      <c r="AS51" s="501"/>
      <c r="AT51" s="501"/>
      <c r="AU51" s="501"/>
      <c r="AV51" s="501"/>
      <c r="AW51" s="126"/>
      <c r="AX51" s="243"/>
      <c r="AZ51" s="244"/>
      <c r="BA51" s="244"/>
      <c r="BB51" s="244"/>
      <c r="BC51" s="244"/>
      <c r="BD51" s="244"/>
      <c r="BE51" s="244"/>
      <c r="BF51" s="244"/>
      <c r="BG51" s="244"/>
      <c r="BH51" s="244"/>
      <c r="BI51" s="244"/>
      <c r="BK51" s="238"/>
      <c r="BL51" s="238"/>
      <c r="BM51" s="238"/>
      <c r="BN51" s="238"/>
      <c r="BO51" s="238"/>
      <c r="BP51" s="238"/>
      <c r="BQ51" s="238"/>
      <c r="BR51" s="238"/>
      <c r="BS51" s="238"/>
      <c r="BT51" s="238"/>
      <c r="BU51" s="238"/>
      <c r="BV51" s="238"/>
      <c r="BW51" s="238"/>
      <c r="BX51" s="238"/>
      <c r="BY51" s="238"/>
      <c r="BZ51" s="238"/>
      <c r="CA51" s="238"/>
      <c r="CB51" s="238"/>
      <c r="CC51" s="238"/>
    </row>
    <row r="52" spans="2:81" ht="24" customHeight="1" x14ac:dyDescent="0.2">
      <c r="B52" s="561"/>
      <c r="C52" s="562"/>
      <c r="D52" s="562"/>
      <c r="E52" s="562"/>
      <c r="F52" s="562"/>
      <c r="G52" s="562"/>
      <c r="H52" s="562"/>
      <c r="I52" s="562"/>
      <c r="J52" s="562"/>
      <c r="K52" s="562"/>
      <c r="L52" s="562"/>
      <c r="M52" s="562"/>
      <c r="N52" s="562"/>
      <c r="O52" s="562"/>
      <c r="P52" s="562"/>
      <c r="Q52" s="563"/>
      <c r="R52" s="564"/>
      <c r="S52" s="565"/>
      <c r="T52" s="565"/>
      <c r="U52" s="565"/>
      <c r="V52" s="565"/>
      <c r="W52" s="565"/>
      <c r="X52" s="565"/>
      <c r="Y52" s="565"/>
      <c r="Z52" s="565"/>
      <c r="AA52" s="565"/>
      <c r="AB52" s="566"/>
      <c r="AC52" s="564"/>
      <c r="AD52" s="565"/>
      <c r="AE52" s="565"/>
      <c r="AF52" s="565"/>
      <c r="AG52" s="565"/>
      <c r="AH52" s="565"/>
      <c r="AI52" s="565"/>
      <c r="AJ52" s="565"/>
      <c r="AK52" s="565"/>
      <c r="AL52" s="566"/>
      <c r="AM52" s="233"/>
      <c r="AN52" s="501"/>
      <c r="AO52" s="501"/>
      <c r="AP52" s="501"/>
      <c r="AQ52" s="501"/>
      <c r="AR52" s="501"/>
      <c r="AS52" s="501"/>
      <c r="AT52" s="501"/>
      <c r="AU52" s="501"/>
      <c r="AV52" s="501"/>
      <c r="AW52" s="126"/>
      <c r="AX52" s="243"/>
      <c r="AZ52" s="244"/>
      <c r="BA52" s="244"/>
      <c r="BB52" s="244"/>
      <c r="BC52" s="244"/>
      <c r="BD52" s="244"/>
      <c r="BE52" s="244"/>
      <c r="BF52" s="244"/>
      <c r="BG52" s="244"/>
      <c r="BH52" s="244"/>
      <c r="BI52" s="244"/>
      <c r="BK52" s="238"/>
      <c r="BL52" s="238"/>
      <c r="BM52" s="238"/>
      <c r="BN52" s="238"/>
      <c r="BO52" s="238"/>
      <c r="BP52" s="238"/>
      <c r="BQ52" s="238"/>
      <c r="BR52" s="238"/>
      <c r="BS52" s="238"/>
      <c r="BT52" s="238"/>
      <c r="BU52" s="238"/>
      <c r="BV52" s="238"/>
      <c r="BW52" s="238"/>
      <c r="BX52" s="238"/>
      <c r="BY52" s="238"/>
      <c r="BZ52" s="238"/>
      <c r="CA52" s="238"/>
      <c r="CB52" s="238"/>
      <c r="CC52" s="238"/>
    </row>
    <row r="53" spans="2:81" ht="24" customHeight="1" x14ac:dyDescent="0.2">
      <c r="B53" s="561"/>
      <c r="C53" s="562"/>
      <c r="D53" s="562"/>
      <c r="E53" s="562"/>
      <c r="F53" s="562"/>
      <c r="G53" s="562"/>
      <c r="H53" s="562"/>
      <c r="I53" s="562"/>
      <c r="J53" s="562"/>
      <c r="K53" s="562"/>
      <c r="L53" s="562"/>
      <c r="M53" s="562"/>
      <c r="N53" s="562"/>
      <c r="O53" s="562"/>
      <c r="P53" s="562"/>
      <c r="Q53" s="563"/>
      <c r="R53" s="564"/>
      <c r="S53" s="565"/>
      <c r="T53" s="565"/>
      <c r="U53" s="565"/>
      <c r="V53" s="565"/>
      <c r="W53" s="565"/>
      <c r="X53" s="565"/>
      <c r="Y53" s="565"/>
      <c r="Z53" s="565"/>
      <c r="AA53" s="565"/>
      <c r="AB53" s="566"/>
      <c r="AC53" s="564"/>
      <c r="AD53" s="565"/>
      <c r="AE53" s="565"/>
      <c r="AF53" s="565"/>
      <c r="AG53" s="565"/>
      <c r="AH53" s="565"/>
      <c r="AI53" s="565"/>
      <c r="AJ53" s="565"/>
      <c r="AK53" s="565"/>
      <c r="AL53" s="566"/>
      <c r="AM53" s="233"/>
      <c r="AN53" s="501"/>
      <c r="AO53" s="501"/>
      <c r="AP53" s="501"/>
      <c r="AQ53" s="501"/>
      <c r="AR53" s="501"/>
      <c r="AS53" s="501"/>
      <c r="AT53" s="501"/>
      <c r="AU53" s="501"/>
      <c r="AV53" s="501"/>
      <c r="AW53" s="126"/>
      <c r="AX53" s="243"/>
      <c r="AZ53" s="244"/>
      <c r="BA53" s="244"/>
      <c r="BB53" s="244"/>
      <c r="BC53" s="244"/>
      <c r="BD53" s="244"/>
      <c r="BE53" s="244"/>
      <c r="BF53" s="244"/>
      <c r="BG53" s="244"/>
      <c r="BH53" s="244"/>
      <c r="BI53" s="244"/>
      <c r="BK53" s="238"/>
      <c r="BL53" s="238"/>
      <c r="BM53" s="238"/>
      <c r="BN53" s="238"/>
      <c r="BO53" s="238"/>
      <c r="BP53" s="238"/>
      <c r="BQ53" s="238"/>
      <c r="BR53" s="238"/>
      <c r="BS53" s="238"/>
      <c r="BT53" s="238"/>
      <c r="BU53" s="238"/>
      <c r="BV53" s="238"/>
      <c r="BW53" s="238"/>
      <c r="BX53" s="238"/>
      <c r="BY53" s="238"/>
      <c r="BZ53" s="238"/>
      <c r="CA53" s="238"/>
      <c r="CB53" s="238"/>
      <c r="CC53" s="238"/>
    </row>
    <row r="54" spans="2:81" ht="24" customHeight="1" x14ac:dyDescent="0.2">
      <c r="B54" s="561"/>
      <c r="C54" s="562"/>
      <c r="D54" s="562"/>
      <c r="E54" s="562"/>
      <c r="F54" s="562"/>
      <c r="G54" s="562"/>
      <c r="H54" s="562"/>
      <c r="I54" s="562"/>
      <c r="J54" s="562"/>
      <c r="K54" s="562"/>
      <c r="L54" s="562"/>
      <c r="M54" s="562"/>
      <c r="N54" s="562"/>
      <c r="O54" s="562"/>
      <c r="P54" s="562"/>
      <c r="Q54" s="563"/>
      <c r="R54" s="564"/>
      <c r="S54" s="565"/>
      <c r="T54" s="565"/>
      <c r="U54" s="565"/>
      <c r="V54" s="565"/>
      <c r="W54" s="565"/>
      <c r="X54" s="565"/>
      <c r="Y54" s="565"/>
      <c r="Z54" s="565"/>
      <c r="AA54" s="565"/>
      <c r="AB54" s="566"/>
      <c r="AC54" s="564"/>
      <c r="AD54" s="565"/>
      <c r="AE54" s="565"/>
      <c r="AF54" s="565"/>
      <c r="AG54" s="565"/>
      <c r="AH54" s="565"/>
      <c r="AI54" s="565"/>
      <c r="AJ54" s="565"/>
      <c r="AK54" s="565"/>
      <c r="AL54" s="566"/>
      <c r="AM54" s="233"/>
      <c r="AN54" s="501"/>
      <c r="AO54" s="501"/>
      <c r="AP54" s="501"/>
      <c r="AQ54" s="501"/>
      <c r="AR54" s="501"/>
      <c r="AS54" s="501"/>
      <c r="AT54" s="501"/>
      <c r="AU54" s="501"/>
      <c r="AV54" s="501"/>
      <c r="AW54" s="126"/>
      <c r="AX54" s="243"/>
      <c r="AZ54" s="244"/>
      <c r="BA54" s="244"/>
      <c r="BB54" s="244"/>
      <c r="BC54" s="244"/>
      <c r="BD54" s="244"/>
      <c r="BE54" s="244"/>
      <c r="BF54" s="244"/>
      <c r="BG54" s="244"/>
      <c r="BH54" s="244"/>
      <c r="BI54" s="244"/>
      <c r="BK54" s="238"/>
      <c r="BL54" s="238"/>
      <c r="BM54" s="238"/>
      <c r="BN54" s="238"/>
      <c r="BO54" s="238"/>
      <c r="BP54" s="238"/>
      <c r="BQ54" s="238"/>
      <c r="BR54" s="238"/>
      <c r="BS54" s="238"/>
      <c r="BT54" s="238"/>
      <c r="BU54" s="238"/>
      <c r="BV54" s="238"/>
      <c r="BW54" s="238"/>
      <c r="BX54" s="238"/>
      <c r="BY54" s="238"/>
      <c r="BZ54" s="238"/>
      <c r="CA54" s="238"/>
      <c r="CB54" s="238"/>
      <c r="CC54" s="238"/>
    </row>
    <row r="55" spans="2:81" ht="24" customHeight="1" x14ac:dyDescent="0.25">
      <c r="B55" s="561"/>
      <c r="C55" s="562"/>
      <c r="D55" s="562"/>
      <c r="E55" s="562"/>
      <c r="F55" s="562"/>
      <c r="G55" s="562"/>
      <c r="H55" s="562"/>
      <c r="I55" s="562"/>
      <c r="J55" s="562"/>
      <c r="K55" s="562"/>
      <c r="L55" s="562"/>
      <c r="M55" s="562"/>
      <c r="N55" s="562"/>
      <c r="O55" s="562"/>
      <c r="P55" s="562"/>
      <c r="Q55" s="563"/>
      <c r="R55" s="564"/>
      <c r="S55" s="565"/>
      <c r="T55" s="565"/>
      <c r="U55" s="565"/>
      <c r="V55" s="565"/>
      <c r="W55" s="565"/>
      <c r="X55" s="565"/>
      <c r="Y55" s="565"/>
      <c r="Z55" s="565"/>
      <c r="AA55" s="565"/>
      <c r="AB55" s="566"/>
      <c r="AC55" s="564"/>
      <c r="AD55" s="565"/>
      <c r="AE55" s="565"/>
      <c r="AF55" s="565"/>
      <c r="AG55" s="565"/>
      <c r="AH55" s="565"/>
      <c r="AI55" s="565"/>
      <c r="AJ55" s="565"/>
      <c r="AK55" s="565"/>
      <c r="AL55" s="566"/>
      <c r="AM55" s="246"/>
      <c r="AN55" s="502"/>
      <c r="AO55" s="502"/>
      <c r="AP55" s="502"/>
      <c r="AQ55" s="502"/>
      <c r="AR55" s="502"/>
      <c r="AS55" s="502"/>
      <c r="AT55" s="502"/>
      <c r="AU55" s="502"/>
      <c r="AV55" s="502"/>
      <c r="AW55" s="323"/>
      <c r="AX55" s="240"/>
      <c r="AZ55" s="245"/>
      <c r="BA55" s="245"/>
      <c r="BB55" s="245"/>
      <c r="BC55" s="245"/>
      <c r="BD55" s="245"/>
      <c r="BE55" s="245"/>
      <c r="BF55" s="245"/>
      <c r="BG55" s="244"/>
      <c r="BH55" s="244"/>
      <c r="BI55" s="244"/>
      <c r="BK55" s="238"/>
      <c r="BL55" s="238"/>
      <c r="BM55" s="238"/>
      <c r="BN55" s="238"/>
      <c r="BO55" s="238"/>
      <c r="BP55" s="238"/>
      <c r="BQ55" s="238"/>
      <c r="BR55" s="238"/>
      <c r="BS55" s="238"/>
      <c r="BT55" s="238"/>
      <c r="BU55" s="238"/>
      <c r="BV55" s="238"/>
      <c r="BW55" s="238"/>
      <c r="BX55" s="238"/>
      <c r="BY55" s="238"/>
      <c r="BZ55" s="238"/>
      <c r="CA55" s="238"/>
      <c r="CB55" s="238"/>
      <c r="CC55" s="238"/>
    </row>
    <row r="56" spans="2:81" s="368" customFormat="1" ht="18" customHeight="1" x14ac:dyDescent="0.2">
      <c r="B56" s="365"/>
      <c r="C56" s="365" t="s">
        <v>114</v>
      </c>
      <c r="D56" s="366"/>
      <c r="E56" s="366"/>
      <c r="F56" s="366"/>
      <c r="G56" s="366"/>
      <c r="H56" s="366"/>
      <c r="I56" s="366"/>
      <c r="J56" s="366"/>
      <c r="K56" s="366"/>
      <c r="L56" s="366"/>
      <c r="M56" s="366"/>
      <c r="N56" s="366"/>
      <c r="O56" s="366"/>
      <c r="P56" s="366"/>
      <c r="Q56" s="366"/>
      <c r="R56" s="367"/>
      <c r="S56" s="367"/>
      <c r="T56" s="367"/>
      <c r="U56" s="367"/>
      <c r="V56" s="367"/>
      <c r="W56" s="367"/>
      <c r="X56" s="367"/>
      <c r="Y56" s="367"/>
      <c r="Z56" s="367"/>
      <c r="AA56" s="367"/>
      <c r="AB56" s="367"/>
      <c r="AC56" s="367"/>
      <c r="AD56" s="367"/>
      <c r="AE56" s="367"/>
      <c r="AF56" s="367"/>
      <c r="AG56" s="367"/>
      <c r="AH56" s="367"/>
      <c r="AI56" s="367"/>
      <c r="AJ56" s="367"/>
      <c r="AK56" s="367"/>
      <c r="AL56" s="367"/>
      <c r="AU56" s="152"/>
      <c r="AV56" s="152"/>
      <c r="AW56" s="121"/>
      <c r="AX56" s="369"/>
      <c r="AY56" s="370"/>
      <c r="AZ56" s="370"/>
    </row>
    <row r="57" spans="2:81" s="368" customFormat="1" ht="18" customHeight="1" x14ac:dyDescent="0.2">
      <c r="B57" s="365"/>
      <c r="C57" s="365"/>
      <c r="D57" s="366"/>
      <c r="E57" s="366"/>
      <c r="F57" s="366"/>
      <c r="G57" s="366"/>
      <c r="H57" s="366"/>
      <c r="I57" s="366"/>
      <c r="J57" s="366"/>
      <c r="K57" s="366"/>
      <c r="L57" s="366"/>
      <c r="M57" s="366"/>
      <c r="N57" s="366"/>
      <c r="O57" s="366"/>
      <c r="P57" s="366"/>
      <c r="Q57" s="366"/>
      <c r="R57" s="367"/>
      <c r="S57" s="367"/>
      <c r="T57" s="367"/>
      <c r="U57" s="367"/>
      <c r="V57" s="367"/>
      <c r="W57" s="367"/>
      <c r="X57" s="367"/>
      <c r="Y57" s="367"/>
      <c r="Z57" s="367"/>
      <c r="AA57" s="367"/>
      <c r="AB57" s="367"/>
      <c r="AC57" s="367"/>
      <c r="AD57" s="367"/>
      <c r="AE57" s="367"/>
      <c r="AF57" s="367"/>
      <c r="AG57" s="367"/>
      <c r="AH57" s="367"/>
      <c r="AI57" s="367"/>
      <c r="AJ57" s="367"/>
      <c r="AK57" s="367"/>
      <c r="AL57" s="367"/>
      <c r="AU57" s="152"/>
      <c r="AV57" s="152"/>
      <c r="AW57" s="121"/>
      <c r="AX57" s="369"/>
      <c r="AY57" s="370"/>
      <c r="AZ57" s="370"/>
    </row>
    <row r="58" spans="2:81" ht="20.25" customHeight="1" x14ac:dyDescent="0.2">
      <c r="B58" s="560" t="s">
        <v>70</v>
      </c>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242"/>
      <c r="AY58" s="240"/>
      <c r="AZ58" s="240"/>
    </row>
    <row r="59" spans="2:81" ht="10.5" customHeight="1"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242"/>
      <c r="AY59" s="240"/>
      <c r="AZ59" s="240"/>
    </row>
    <row r="60" spans="2:81" ht="19.5" customHeight="1" x14ac:dyDescent="0.2">
      <c r="B60" s="247"/>
      <c r="C60" s="247"/>
      <c r="D60" s="248"/>
      <c r="E60" s="248"/>
      <c r="F60" s="248"/>
      <c r="G60" s="248"/>
      <c r="H60" s="248"/>
      <c r="I60" s="248"/>
      <c r="J60" s="248"/>
      <c r="K60" s="248"/>
      <c r="L60" s="500" t="s">
        <v>71</v>
      </c>
      <c r="M60" s="500"/>
      <c r="N60" s="500"/>
      <c r="O60" s="500"/>
      <c r="P60" s="500"/>
      <c r="Q60" s="500"/>
      <c r="R60" s="249"/>
      <c r="S60" s="249"/>
      <c r="T60" s="249"/>
      <c r="U60" s="249"/>
      <c r="V60" s="249"/>
      <c r="W60" s="249"/>
      <c r="X60" s="600" t="s">
        <v>91</v>
      </c>
      <c r="Y60" s="600"/>
      <c r="Z60" s="600"/>
      <c r="AA60" s="600"/>
      <c r="AB60" s="600"/>
      <c r="AC60" s="600"/>
      <c r="AD60" s="250"/>
      <c r="AE60" s="250"/>
      <c r="AF60" s="250"/>
      <c r="AG60" s="250"/>
      <c r="AH60" s="250"/>
      <c r="AI60" s="500" t="s">
        <v>174</v>
      </c>
      <c r="AJ60" s="500"/>
      <c r="AK60" s="500"/>
      <c r="AL60" s="500"/>
      <c r="AM60" s="500"/>
      <c r="AN60" s="500"/>
      <c r="AO60" s="500"/>
      <c r="AP60" s="500"/>
      <c r="AQ60" s="250"/>
      <c r="AR60" s="250"/>
      <c r="AS60" s="250"/>
      <c r="AT60" s="250"/>
      <c r="AU60" s="251"/>
      <c r="AV60" s="251"/>
      <c r="AW60" s="191"/>
      <c r="AX60" s="242"/>
      <c r="AY60" s="240"/>
      <c r="AZ60" s="240"/>
    </row>
    <row r="61" spans="2:81" ht="7.5" customHeight="1" x14ac:dyDescent="0.2">
      <c r="B61" s="191"/>
      <c r="C61" s="191"/>
      <c r="D61" s="197"/>
      <c r="E61" s="197"/>
      <c r="F61" s="197"/>
      <c r="G61" s="197"/>
      <c r="H61" s="197"/>
      <c r="I61" s="197"/>
      <c r="J61" s="197"/>
      <c r="K61" s="197"/>
      <c r="L61" s="197"/>
      <c r="M61" s="199"/>
      <c r="N61" s="199"/>
      <c r="O61" s="199"/>
      <c r="P61" s="199"/>
      <c r="Q61" s="199"/>
      <c r="R61" s="199"/>
      <c r="S61" s="199"/>
      <c r="T61" s="199"/>
      <c r="U61" s="199"/>
      <c r="V61" s="199"/>
      <c r="W61" s="199"/>
      <c r="X61" s="199"/>
      <c r="Y61" s="199"/>
      <c r="Z61" s="197"/>
      <c r="AA61" s="197"/>
      <c r="AB61" s="197"/>
      <c r="AC61" s="197"/>
      <c r="AD61" s="197"/>
      <c r="AE61" s="198"/>
      <c r="AF61" s="198"/>
      <c r="AG61" s="198"/>
      <c r="AH61" s="198"/>
      <c r="AI61" s="198"/>
      <c r="AJ61" s="198"/>
      <c r="AK61" s="198"/>
      <c r="AL61" s="198"/>
      <c r="AM61" s="198"/>
      <c r="AN61" s="198"/>
      <c r="AO61" s="198"/>
      <c r="AP61" s="198"/>
      <c r="AQ61" s="198"/>
      <c r="AR61" s="198"/>
      <c r="AS61" s="198"/>
      <c r="AT61" s="198"/>
      <c r="AU61" s="198"/>
      <c r="AV61" s="198"/>
      <c r="AW61" s="191"/>
      <c r="AX61" s="242"/>
      <c r="AY61" s="240"/>
      <c r="AZ61" s="240"/>
    </row>
    <row r="62" spans="2:81" ht="19.5" customHeight="1" x14ac:dyDescent="0.2">
      <c r="B62" s="252"/>
      <c r="C62" s="252"/>
      <c r="D62" s="253"/>
      <c r="E62" s="253"/>
      <c r="F62" s="253"/>
      <c r="G62" s="253"/>
      <c r="H62" s="253"/>
      <c r="I62" s="253"/>
      <c r="J62" s="253"/>
      <c r="K62" s="253"/>
      <c r="L62" s="593">
        <f>SUM(R35:AB55)</f>
        <v>0</v>
      </c>
      <c r="M62" s="594"/>
      <c r="N62" s="594"/>
      <c r="O62" s="594"/>
      <c r="P62" s="594"/>
      <c r="Q62" s="595"/>
      <c r="R62" s="254"/>
      <c r="S62" s="254"/>
      <c r="T62" s="415"/>
      <c r="U62" s="596" t="s">
        <v>72</v>
      </c>
      <c r="V62" s="596"/>
      <c r="W62" s="254"/>
      <c r="X62" s="601">
        <f>SUM(AC35:AL55)+AN43</f>
        <v>0</v>
      </c>
      <c r="Y62" s="602"/>
      <c r="Z62" s="602"/>
      <c r="AA62" s="602"/>
      <c r="AB62" s="602"/>
      <c r="AC62" s="603"/>
      <c r="AD62" s="252"/>
      <c r="AE62" s="252"/>
      <c r="AF62" s="256" t="s">
        <v>73</v>
      </c>
      <c r="AG62" s="252"/>
      <c r="AH62" s="256"/>
      <c r="AI62" s="252"/>
      <c r="AJ62" s="252"/>
      <c r="AK62" s="599">
        <f>L62+X62</f>
        <v>0</v>
      </c>
      <c r="AL62" s="599"/>
      <c r="AM62" s="599"/>
      <c r="AN62" s="599"/>
      <c r="AO62" s="599"/>
      <c r="AP62" s="253"/>
      <c r="AQ62" s="253"/>
      <c r="AR62" s="253"/>
      <c r="AS62" s="253"/>
      <c r="AT62" s="253"/>
      <c r="AU62" s="253"/>
      <c r="AV62" s="253"/>
      <c r="AW62" s="191"/>
      <c r="AX62" s="242"/>
      <c r="AY62" s="240"/>
      <c r="AZ62" s="240"/>
    </row>
    <row r="63" spans="2:81" ht="12" customHeight="1" x14ac:dyDescent="0.2">
      <c r="B63" s="191"/>
      <c r="C63" s="191"/>
      <c r="D63" s="197"/>
      <c r="E63" s="197"/>
      <c r="F63" s="197"/>
      <c r="G63" s="197"/>
      <c r="H63" s="197"/>
      <c r="I63" s="197"/>
      <c r="J63" s="197"/>
      <c r="K63" s="197"/>
      <c r="L63" s="197"/>
      <c r="M63" s="199"/>
      <c r="N63" s="199"/>
      <c r="O63" s="199"/>
      <c r="P63" s="199"/>
      <c r="Q63" s="199"/>
      <c r="R63" s="199"/>
      <c r="S63" s="199"/>
      <c r="T63" s="199"/>
      <c r="U63" s="199"/>
      <c r="V63" s="199"/>
      <c r="W63" s="199"/>
      <c r="X63" s="199"/>
      <c r="Y63" s="199"/>
      <c r="Z63" s="197"/>
      <c r="AA63" s="197"/>
      <c r="AB63" s="197"/>
      <c r="AC63" s="197"/>
      <c r="AD63" s="197"/>
      <c r="AE63" s="198"/>
      <c r="AF63" s="198"/>
      <c r="AG63" s="198"/>
      <c r="AH63" s="198"/>
      <c r="AI63" s="198"/>
      <c r="AJ63" s="198"/>
      <c r="AK63" s="198"/>
      <c r="AL63" s="198"/>
      <c r="AM63" s="198"/>
      <c r="AN63" s="198"/>
      <c r="AO63" s="198"/>
      <c r="AP63" s="198"/>
      <c r="AQ63" s="198"/>
      <c r="AR63" s="198"/>
      <c r="AS63" s="198"/>
      <c r="AT63" s="198"/>
      <c r="AU63" s="198"/>
      <c r="AV63" s="198"/>
      <c r="AW63" s="191"/>
      <c r="AX63" s="242"/>
      <c r="AY63" s="240"/>
      <c r="AZ63" s="240"/>
    </row>
    <row r="64" spans="2:81" s="259" customFormat="1" ht="18" customHeight="1" x14ac:dyDescent="0.25">
      <c r="B64" s="257"/>
      <c r="C64" s="258"/>
      <c r="D64" s="258"/>
      <c r="E64" s="258"/>
      <c r="F64" s="258"/>
      <c r="G64" s="592"/>
      <c r="H64" s="592"/>
      <c r="I64" s="592"/>
      <c r="J64" s="592"/>
      <c r="K64" s="258"/>
      <c r="L64" s="598"/>
      <c r="M64" s="598"/>
      <c r="N64" s="598"/>
      <c r="O64" s="258"/>
      <c r="P64" s="258"/>
      <c r="Q64" s="257"/>
      <c r="R64" s="324"/>
      <c r="S64" s="325"/>
      <c r="T64" s="325"/>
      <c r="U64" s="325"/>
      <c r="V64" s="326"/>
      <c r="W64" s="416"/>
      <c r="X64" s="260"/>
      <c r="Y64" s="261"/>
      <c r="Z64" s="261"/>
      <c r="AA64" s="261"/>
      <c r="AB64" s="261"/>
      <c r="AC64" s="260"/>
      <c r="AD64" s="261"/>
      <c r="AE64" s="262"/>
      <c r="AF64" s="597"/>
      <c r="AG64" s="597"/>
      <c r="AH64" s="597"/>
      <c r="AI64" s="260"/>
      <c r="AJ64" s="260"/>
      <c r="AK64" s="261"/>
      <c r="AU64" s="140"/>
      <c r="AV64" s="140"/>
      <c r="AW64" s="121"/>
      <c r="AX64" s="263"/>
      <c r="AY64" s="264"/>
      <c r="AZ64" s="264"/>
    </row>
    <row r="65" spans="2:58" s="267" customFormat="1" ht="17.25" customHeight="1" x14ac:dyDescent="0.25">
      <c r="B65" s="452" t="s">
        <v>78</v>
      </c>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265"/>
      <c r="AY65" s="265"/>
      <c r="AZ65" s="265"/>
      <c r="BA65" s="266"/>
      <c r="BB65" s="266"/>
      <c r="BC65" s="266"/>
      <c r="BD65" s="266"/>
      <c r="BE65" s="266"/>
      <c r="BF65" s="266"/>
    </row>
    <row r="66" spans="2:58" s="267" customFormat="1" ht="7.5" customHeight="1" x14ac:dyDescent="0.25">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65"/>
      <c r="AY66" s="265"/>
      <c r="AZ66" s="265"/>
      <c r="BA66" s="266"/>
      <c r="BB66" s="266"/>
      <c r="BC66" s="266"/>
      <c r="BD66" s="266"/>
      <c r="BE66" s="266"/>
      <c r="BF66" s="266"/>
    </row>
    <row r="67" spans="2:58" s="267" customFormat="1" ht="17.25" customHeight="1" x14ac:dyDescent="0.25">
      <c r="B67" s="210" t="s">
        <v>79</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09"/>
      <c r="AX67" s="265"/>
      <c r="AY67" s="265"/>
      <c r="AZ67" s="265"/>
      <c r="BA67" s="266"/>
      <c r="BB67" s="266"/>
      <c r="BC67" s="266"/>
      <c r="BD67" s="266"/>
      <c r="BE67" s="266"/>
      <c r="BF67" s="266"/>
    </row>
    <row r="68" spans="2:58" s="267" customFormat="1" ht="13.5" customHeight="1" x14ac:dyDescent="0.25">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65"/>
      <c r="AY68" s="265"/>
      <c r="AZ68" s="265"/>
      <c r="BA68" s="266"/>
      <c r="BB68" s="266"/>
      <c r="BC68" s="266"/>
      <c r="BD68" s="266"/>
      <c r="BE68" s="266"/>
      <c r="BF68" s="266"/>
    </row>
    <row r="69" spans="2:58" s="267" customFormat="1" ht="17.25" customHeight="1" x14ac:dyDescent="0.25">
      <c r="C69" s="270"/>
      <c r="D69" s="271"/>
      <c r="E69" s="271"/>
      <c r="F69" s="271"/>
      <c r="G69" s="271"/>
      <c r="H69" s="271"/>
      <c r="I69" s="271"/>
      <c r="J69" s="271"/>
      <c r="K69" s="271"/>
      <c r="L69" s="271"/>
      <c r="M69" s="271"/>
      <c r="N69" s="271"/>
      <c r="O69" s="271"/>
      <c r="P69" s="271"/>
      <c r="Q69" s="271"/>
      <c r="Z69" s="127"/>
      <c r="AA69" s="127"/>
      <c r="AB69" s="127"/>
      <c r="AC69" s="127"/>
      <c r="AD69" s="127"/>
      <c r="AE69" s="127"/>
      <c r="AF69" s="127"/>
      <c r="AG69" s="127"/>
      <c r="AH69" s="127"/>
      <c r="AI69" s="127"/>
      <c r="AJ69" s="129"/>
      <c r="AK69" s="129"/>
      <c r="AL69" s="129"/>
      <c r="AM69" s="127"/>
      <c r="AN69" s="127"/>
      <c r="AO69" s="127"/>
      <c r="AP69" s="127"/>
      <c r="AQ69" s="127"/>
      <c r="AR69" s="127"/>
      <c r="AS69" s="127"/>
      <c r="AT69" s="127"/>
      <c r="AU69" s="130"/>
      <c r="AV69" s="130"/>
      <c r="AW69" s="128"/>
      <c r="AX69" s="265"/>
      <c r="AY69" s="265"/>
      <c r="AZ69" s="265"/>
      <c r="BA69" s="266"/>
      <c r="BB69" s="266"/>
      <c r="BC69" s="266"/>
      <c r="BD69" s="266"/>
      <c r="BE69" s="266"/>
      <c r="BF69" s="266"/>
    </row>
    <row r="70" spans="2:58" s="267" customFormat="1" ht="61.5" customHeight="1" x14ac:dyDescent="0.25">
      <c r="B70" s="591" t="s">
        <v>96</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265"/>
      <c r="AY70" s="265"/>
      <c r="AZ70" s="265"/>
      <c r="BA70" s="266"/>
      <c r="BB70" s="266"/>
      <c r="BC70" s="266"/>
      <c r="BD70" s="266"/>
      <c r="BE70" s="266"/>
      <c r="BF70" s="266"/>
    </row>
    <row r="71" spans="2:58" s="267" customFormat="1" ht="57" customHeight="1" x14ac:dyDescent="0.25">
      <c r="B71" s="589" t="s">
        <v>151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363"/>
      <c r="AX71" s="265"/>
      <c r="AY71" s="265"/>
      <c r="AZ71" s="265"/>
      <c r="BA71" s="266"/>
      <c r="BB71" s="266"/>
      <c r="BC71" s="266"/>
      <c r="BD71" s="266"/>
      <c r="BE71" s="266"/>
      <c r="BF71" s="266"/>
    </row>
    <row r="72" spans="2:58" s="267" customFormat="1" ht="17.25" customHeight="1" x14ac:dyDescent="0.25">
      <c r="B72" s="590"/>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363"/>
      <c r="AX72" s="265"/>
      <c r="AY72" s="265"/>
      <c r="AZ72" s="265"/>
      <c r="BA72" s="266"/>
      <c r="BB72" s="266"/>
      <c r="BC72" s="266"/>
      <c r="BD72" s="266"/>
      <c r="BE72" s="266"/>
      <c r="BF72" s="266"/>
    </row>
    <row r="73" spans="2:58" s="267" customFormat="1" ht="16.5" customHeight="1" x14ac:dyDescent="0.25">
      <c r="B73" s="590"/>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363"/>
      <c r="AX73" s="265"/>
      <c r="AY73" s="265"/>
      <c r="AZ73" s="265"/>
      <c r="BA73" s="266"/>
      <c r="BB73" s="266"/>
      <c r="BC73" s="266"/>
      <c r="BD73" s="266"/>
      <c r="BE73" s="266"/>
      <c r="BF73" s="266"/>
    </row>
    <row r="74" spans="2:58" s="267" customFormat="1" ht="26.25" customHeight="1" x14ac:dyDescent="0.25">
      <c r="B74" s="588" t="s">
        <v>106</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363"/>
      <c r="AX74" s="265"/>
      <c r="AY74" s="265"/>
      <c r="AZ74" s="265"/>
      <c r="BA74" s="266"/>
      <c r="BB74" s="266"/>
      <c r="BC74" s="266"/>
      <c r="BD74" s="266"/>
      <c r="BE74" s="266"/>
      <c r="BF74" s="266"/>
    </row>
    <row r="75" spans="2:58" s="267" customFormat="1" ht="68.25" customHeight="1" x14ac:dyDescent="0.25">
      <c r="B75" s="588" t="s">
        <v>107</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363"/>
      <c r="AX75" s="265"/>
      <c r="AY75" s="265"/>
      <c r="AZ75" s="265"/>
      <c r="BA75" s="266"/>
      <c r="BB75" s="266"/>
      <c r="BC75" s="266"/>
      <c r="BD75" s="266"/>
      <c r="BE75" s="266"/>
      <c r="BF75" s="266"/>
    </row>
    <row r="76" spans="2:58" s="267" customFormat="1" ht="12.75" customHeight="1" x14ac:dyDescent="0.25">
      <c r="B76" s="195"/>
      <c r="C76" s="268"/>
      <c r="D76" s="269"/>
      <c r="E76" s="269"/>
      <c r="F76" s="269"/>
      <c r="G76" s="269"/>
      <c r="H76" s="269"/>
      <c r="I76" s="269"/>
      <c r="J76" s="269"/>
      <c r="K76" s="269"/>
      <c r="L76" s="269"/>
      <c r="M76" s="269"/>
      <c r="N76" s="269"/>
      <c r="O76" s="269"/>
      <c r="P76" s="269"/>
      <c r="Q76" s="269"/>
      <c r="R76" s="195"/>
      <c r="S76" s="195"/>
      <c r="T76" s="195"/>
      <c r="U76" s="195"/>
      <c r="V76" s="195"/>
      <c r="W76" s="195"/>
      <c r="X76" s="195"/>
      <c r="Y76" s="195"/>
      <c r="Z76" s="131"/>
      <c r="AA76" s="131"/>
      <c r="AB76" s="131"/>
      <c r="AC76" s="131"/>
      <c r="AD76" s="131"/>
      <c r="AE76" s="131"/>
      <c r="AF76" s="131"/>
      <c r="AG76" s="131"/>
      <c r="AH76" s="131"/>
      <c r="AI76" s="131"/>
      <c r="AJ76" s="133"/>
      <c r="AK76" s="133"/>
      <c r="AL76" s="133"/>
      <c r="AM76" s="131"/>
      <c r="AN76" s="131"/>
      <c r="AO76" s="131"/>
      <c r="AP76" s="131"/>
      <c r="AQ76" s="131"/>
      <c r="AR76" s="131"/>
      <c r="AS76" s="131"/>
      <c r="AT76" s="131"/>
      <c r="AU76" s="134"/>
      <c r="AV76" s="134"/>
      <c r="AW76" s="132"/>
      <c r="AX76" s="265"/>
      <c r="AY76" s="265"/>
      <c r="AZ76" s="265"/>
      <c r="BA76" s="266"/>
      <c r="BB76" s="266"/>
      <c r="BC76" s="266"/>
      <c r="BD76" s="266"/>
      <c r="BE76" s="266"/>
      <c r="BF76" s="266"/>
    </row>
    <row r="77" spans="2:58" s="267" customFormat="1" ht="17.25" customHeight="1" x14ac:dyDescent="0.25">
      <c r="B77" s="195"/>
      <c r="C77" s="118"/>
      <c r="D77" s="269"/>
      <c r="E77" s="269"/>
      <c r="F77" s="269"/>
      <c r="G77" s="576" t="s">
        <v>92</v>
      </c>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272"/>
      <c r="AK77" s="496" t="s">
        <v>59</v>
      </c>
      <c r="AL77" s="496"/>
      <c r="AM77" s="496"/>
      <c r="AN77" s="496"/>
      <c r="AO77" s="496"/>
      <c r="AP77" s="496"/>
      <c r="AQ77" s="496"/>
      <c r="AR77" s="496"/>
      <c r="AS77" s="496"/>
      <c r="AT77" s="496"/>
      <c r="AU77" s="496"/>
      <c r="AV77" s="496"/>
      <c r="AW77" s="272"/>
      <c r="AX77" s="265"/>
      <c r="AY77" s="265"/>
      <c r="AZ77" s="265"/>
      <c r="BA77" s="266"/>
      <c r="BB77" s="266"/>
      <c r="BC77" s="266"/>
      <c r="BD77" s="266"/>
      <c r="BE77" s="266"/>
      <c r="BF77" s="266"/>
    </row>
    <row r="78" spans="2:58" s="267" customFormat="1" ht="8.25" customHeight="1" x14ac:dyDescent="0.25">
      <c r="B78" s="195"/>
      <c r="C78" s="268"/>
      <c r="D78" s="269"/>
      <c r="E78" s="269"/>
      <c r="F78" s="269"/>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272"/>
      <c r="AK78" s="587"/>
      <c r="AL78" s="587"/>
      <c r="AM78" s="587"/>
      <c r="AN78" s="587"/>
      <c r="AO78" s="587"/>
      <c r="AP78" s="587"/>
      <c r="AQ78" s="587"/>
      <c r="AR78" s="587"/>
      <c r="AS78" s="587"/>
      <c r="AT78" s="587"/>
      <c r="AU78" s="587"/>
      <c r="AV78" s="587"/>
      <c r="AW78" s="272"/>
      <c r="AX78" s="265"/>
      <c r="AY78" s="265"/>
      <c r="AZ78" s="265"/>
      <c r="BA78" s="266"/>
      <c r="BB78" s="266"/>
      <c r="BC78" s="266"/>
      <c r="BD78" s="266"/>
      <c r="BE78" s="266"/>
      <c r="BF78" s="266"/>
    </row>
    <row r="79" spans="2:58" s="276" customFormat="1" ht="4.5" customHeight="1" x14ac:dyDescent="0.25">
      <c r="B79" s="273"/>
      <c r="C79" s="273"/>
      <c r="D79" s="274"/>
      <c r="E79" s="274"/>
      <c r="F79" s="274"/>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117"/>
      <c r="AK79" s="587"/>
      <c r="AL79" s="587"/>
      <c r="AM79" s="587"/>
      <c r="AN79" s="587"/>
      <c r="AO79" s="587"/>
      <c r="AP79" s="587"/>
      <c r="AQ79" s="587"/>
      <c r="AR79" s="587"/>
      <c r="AS79" s="587"/>
      <c r="AT79" s="587"/>
      <c r="AU79" s="587"/>
      <c r="AV79" s="587"/>
      <c r="AW79" s="275"/>
      <c r="AX79" s="240"/>
      <c r="AY79" s="240"/>
      <c r="AZ79" s="193"/>
      <c r="BA79" s="193"/>
      <c r="BB79" s="193"/>
      <c r="BC79" s="193"/>
      <c r="BD79" s="193"/>
      <c r="BE79" s="193"/>
    </row>
    <row r="80" spans="2:58" s="276" customFormat="1" ht="12.75" customHeight="1" x14ac:dyDescent="0.25">
      <c r="B80" s="277"/>
      <c r="C80" s="273"/>
      <c r="D80" s="273"/>
      <c r="E80" s="273"/>
      <c r="F80" s="273"/>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273"/>
      <c r="AK80" s="587"/>
      <c r="AL80" s="587"/>
      <c r="AM80" s="587"/>
      <c r="AN80" s="587"/>
      <c r="AO80" s="587"/>
      <c r="AP80" s="587"/>
      <c r="AQ80" s="587"/>
      <c r="AR80" s="587"/>
      <c r="AS80" s="587"/>
      <c r="AT80" s="587"/>
      <c r="AU80" s="587"/>
      <c r="AV80" s="587"/>
      <c r="AW80" s="278"/>
      <c r="AX80" s="240"/>
      <c r="AY80" s="193"/>
      <c r="AZ80" s="193"/>
      <c r="BA80" s="193"/>
      <c r="BB80" s="193"/>
      <c r="BC80" s="193"/>
      <c r="BD80" s="193"/>
    </row>
    <row r="81" spans="2:54" s="276" customFormat="1" ht="6" customHeight="1" x14ac:dyDescent="0.25">
      <c r="B81" s="277"/>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9"/>
      <c r="AI81" s="279"/>
      <c r="AJ81" s="273"/>
      <c r="AK81" s="587"/>
      <c r="AL81" s="587"/>
      <c r="AM81" s="587"/>
      <c r="AN81" s="587"/>
      <c r="AO81" s="587"/>
      <c r="AP81" s="587"/>
      <c r="AQ81" s="587"/>
      <c r="AR81" s="587"/>
      <c r="AS81" s="587"/>
      <c r="AT81" s="587"/>
      <c r="AU81" s="587"/>
      <c r="AV81" s="587"/>
      <c r="AW81" s="279"/>
      <c r="AX81" s="156"/>
      <c r="AY81" s="156"/>
      <c r="AZ81" s="156"/>
    </row>
    <row r="82" spans="2:54" s="276" customFormat="1" ht="16.5" customHeight="1" x14ac:dyDescent="0.25">
      <c r="B82" s="277"/>
      <c r="C82" s="582" t="s">
        <v>60</v>
      </c>
      <c r="D82" s="582"/>
      <c r="E82" s="582"/>
      <c r="F82" s="582"/>
      <c r="G82" s="582"/>
      <c r="H82" s="417"/>
      <c r="I82" s="273"/>
      <c r="J82" s="273"/>
      <c r="K82" s="273"/>
      <c r="L82" s="583"/>
      <c r="M82" s="584"/>
      <c r="N82" s="584"/>
      <c r="O82" s="584"/>
      <c r="P82" s="584"/>
      <c r="Q82" s="584"/>
      <c r="R82" s="585"/>
      <c r="S82" s="273"/>
      <c r="T82" s="273"/>
      <c r="U82" s="273"/>
      <c r="V82" s="273"/>
      <c r="W82" s="586" t="s">
        <v>61</v>
      </c>
      <c r="X82" s="586"/>
      <c r="Y82" s="119"/>
      <c r="Z82" s="196"/>
      <c r="AA82" s="119"/>
      <c r="AB82" s="196"/>
      <c r="AC82" s="579">
        <v>2024</v>
      </c>
      <c r="AD82" s="580"/>
      <c r="AE82" s="581"/>
      <c r="AF82" s="279"/>
      <c r="AG82" s="279"/>
      <c r="AH82" s="279"/>
      <c r="AI82" s="279"/>
      <c r="AJ82" s="273"/>
      <c r="AK82" s="587"/>
      <c r="AL82" s="587"/>
      <c r="AM82" s="587"/>
      <c r="AN82" s="587"/>
      <c r="AO82" s="587"/>
      <c r="AP82" s="587"/>
      <c r="AQ82" s="587"/>
      <c r="AR82" s="587"/>
      <c r="AS82" s="587"/>
      <c r="AT82" s="587"/>
      <c r="AU82" s="587"/>
      <c r="AV82" s="587"/>
      <c r="AW82" s="279"/>
      <c r="AX82" s="156"/>
      <c r="AY82" s="156"/>
      <c r="AZ82" s="156"/>
    </row>
    <row r="83" spans="2:54" s="190" customFormat="1" ht="17.25" customHeight="1" x14ac:dyDescent="0.25">
      <c r="B83" s="281"/>
      <c r="C83" s="196"/>
      <c r="D83" s="196"/>
      <c r="E83" s="196"/>
      <c r="F83" s="196"/>
      <c r="G83" s="196"/>
      <c r="H83" s="196"/>
      <c r="I83" s="417"/>
      <c r="J83" s="417"/>
      <c r="K83" s="417"/>
      <c r="L83" s="196"/>
      <c r="M83" s="196"/>
      <c r="N83" s="196"/>
      <c r="O83" s="196"/>
      <c r="P83" s="196"/>
      <c r="Q83" s="196"/>
      <c r="R83" s="196"/>
      <c r="S83" s="282"/>
      <c r="T83" s="282"/>
      <c r="U83" s="282"/>
      <c r="V83" s="282"/>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281"/>
      <c r="AV83" s="281"/>
      <c r="AW83" s="279"/>
      <c r="AX83" s="156"/>
      <c r="AY83" s="156"/>
      <c r="AZ83" s="156"/>
      <c r="BA83" s="156"/>
      <c r="BB83" s="156"/>
    </row>
    <row r="84" spans="2:54" s="276" customFormat="1" ht="7.5" customHeight="1" x14ac:dyDescent="0.2">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122"/>
      <c r="AD84" s="122"/>
      <c r="AE84" s="122"/>
      <c r="AF84" s="122"/>
      <c r="AG84" s="122"/>
      <c r="AH84" s="122"/>
      <c r="AT84" s="122"/>
      <c r="AU84" s="122"/>
      <c r="AV84" s="122"/>
      <c r="AW84" s="285"/>
      <c r="AX84" s="156"/>
      <c r="AY84" s="156"/>
      <c r="AZ84" s="156"/>
      <c r="BA84" s="156"/>
      <c r="BB84" s="156"/>
    </row>
    <row r="85" spans="2:54" s="290" customFormat="1" ht="12.75" x14ac:dyDescent="0.25">
      <c r="B85" s="286"/>
      <c r="C85" s="286"/>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6"/>
      <c r="AP85" s="286"/>
      <c r="AQ85" s="286"/>
      <c r="AR85" s="286"/>
      <c r="AS85" s="286"/>
      <c r="AT85" s="287"/>
      <c r="AU85" s="287"/>
      <c r="AV85" s="287"/>
      <c r="AW85" s="288"/>
      <c r="AX85" s="289"/>
    </row>
    <row r="86" spans="2:54" s="292" customFormat="1" ht="12.75" customHeight="1" x14ac:dyDescent="0.25">
      <c r="B86" s="577" t="s">
        <v>187</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290"/>
      <c r="AY86" s="291"/>
    </row>
    <row r="87" spans="2:54" s="292" customFormat="1" ht="12.75" customHeight="1" x14ac:dyDescent="0.25">
      <c r="B87" s="578"/>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290"/>
    </row>
    <row r="88" spans="2:54" s="289" customFormat="1" ht="12.75" x14ac:dyDescent="0.25">
      <c r="B88" s="578"/>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293"/>
    </row>
    <row r="89" spans="2:54" s="289" customFormat="1" ht="12.75" x14ac:dyDescent="0.25">
      <c r="B89" s="578"/>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293"/>
    </row>
    <row r="90" spans="2:54" s="289" customFormat="1" ht="12.75" x14ac:dyDescent="0.25">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293"/>
    </row>
    <row r="91" spans="2:54" s="289" customFormat="1" ht="12.75" x14ac:dyDescent="0.25">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3"/>
    </row>
    <row r="92" spans="2:54" s="289" customFormat="1" ht="12.75" customHeight="1" x14ac:dyDescent="0.2">
      <c r="C92" s="295"/>
      <c r="D92" s="295"/>
      <c r="E92" s="295"/>
      <c r="F92" s="295"/>
      <c r="G92" s="295"/>
      <c r="H92" s="295"/>
      <c r="I92" s="295"/>
      <c r="J92" s="295"/>
      <c r="K92" s="295"/>
      <c r="L92" s="295"/>
      <c r="M92" s="575" t="s">
        <v>80</v>
      </c>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293"/>
    </row>
    <row r="93" spans="2:54" s="289" customFormat="1" ht="12.75" x14ac:dyDescent="0.2">
      <c r="C93" s="296"/>
      <c r="D93" s="296"/>
      <c r="E93" s="296"/>
      <c r="F93" s="296"/>
      <c r="G93" s="296"/>
      <c r="H93" s="296"/>
      <c r="I93" s="296"/>
      <c r="J93" s="296"/>
      <c r="K93" s="296"/>
      <c r="L93" s="296"/>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292"/>
    </row>
    <row r="94" spans="2:54" s="289" customFormat="1" ht="12.75" x14ac:dyDescent="0.25">
      <c r="B94" s="287"/>
      <c r="C94" s="297"/>
      <c r="D94" s="297"/>
      <c r="E94" s="297"/>
      <c r="F94" s="297"/>
      <c r="G94" s="297"/>
      <c r="H94" s="297"/>
      <c r="I94" s="297"/>
      <c r="J94" s="297"/>
      <c r="K94" s="297"/>
      <c r="L94" s="297"/>
      <c r="M94" s="297"/>
      <c r="N94" s="287"/>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87"/>
      <c r="AR94" s="287"/>
      <c r="AS94" s="287"/>
      <c r="AT94" s="287"/>
      <c r="AU94" s="287"/>
      <c r="AV94" s="287"/>
      <c r="AW94" s="287"/>
    </row>
    <row r="95" spans="2:54" s="289" customFormat="1" ht="12.75" x14ac:dyDescent="0.25">
      <c r="C95" s="276"/>
      <c r="D95" s="276"/>
      <c r="E95" s="276"/>
      <c r="F95" s="276"/>
      <c r="G95" s="276"/>
      <c r="H95" s="276"/>
      <c r="I95" s="276"/>
      <c r="J95" s="276"/>
      <c r="K95" s="276"/>
      <c r="L95" s="276"/>
      <c r="M95" s="276"/>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300"/>
      <c r="AR95" s="300"/>
      <c r="AS95" s="300"/>
      <c r="AT95" s="300"/>
      <c r="AU95" s="300"/>
      <c r="AV95" s="300"/>
    </row>
    <row r="99" spans="3:49" s="289" customFormat="1" ht="12.75" x14ac:dyDescent="0.25"/>
    <row r="100" spans="3:49" s="289" customFormat="1" ht="12.75" x14ac:dyDescent="0.25"/>
    <row r="101" spans="3:49" s="289" customFormat="1" ht="12.75" x14ac:dyDescent="0.25"/>
    <row r="102" spans="3:49" s="289" customFormat="1" ht="12.75" hidden="1" x14ac:dyDescent="0.25">
      <c r="C102" s="301"/>
      <c r="D102" s="301"/>
      <c r="E102" s="301"/>
      <c r="F102" s="301"/>
      <c r="G102" s="301"/>
      <c r="H102" s="301"/>
      <c r="I102" s="301"/>
      <c r="J102" s="301"/>
      <c r="K102" s="301"/>
      <c r="L102" s="301"/>
      <c r="M102" s="301"/>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300"/>
      <c r="AR102" s="300"/>
      <c r="AS102" s="300"/>
      <c r="AT102" s="300"/>
      <c r="AU102" s="300"/>
      <c r="AV102" s="300"/>
      <c r="AW102" s="300"/>
    </row>
    <row r="103" spans="3:49" s="289" customFormat="1" ht="12.75" hidden="1" x14ac:dyDescent="0.2">
      <c r="D103" s="302"/>
      <c r="E103" s="302"/>
      <c r="F103" s="302"/>
      <c r="G103" s="302"/>
      <c r="H103" s="302"/>
      <c r="I103" s="302"/>
      <c r="J103" s="302"/>
      <c r="K103" s="302"/>
      <c r="O103" s="300"/>
      <c r="Z103" s="302"/>
      <c r="AA103" s="300"/>
      <c r="AB103" s="300"/>
      <c r="AC103" s="300"/>
      <c r="AD103" s="300"/>
      <c r="AE103" s="300"/>
      <c r="AF103" s="300"/>
      <c r="AG103" s="300"/>
      <c r="AH103" s="300"/>
      <c r="AI103" s="300"/>
      <c r="AJ103" s="300"/>
      <c r="AK103" s="300"/>
      <c r="AL103" s="302"/>
      <c r="AP103" s="303"/>
      <c r="AQ103" s="303"/>
      <c r="AR103" s="303"/>
      <c r="AS103" s="303"/>
    </row>
    <row r="104" spans="3:49" s="289" customFormat="1" ht="12.75" hidden="1" x14ac:dyDescent="0.2">
      <c r="AJ104" s="300"/>
      <c r="AW104" s="303"/>
    </row>
    <row r="105" spans="3:49" s="289" customFormat="1" ht="12.75" hidden="1" x14ac:dyDescent="0.2">
      <c r="C105" s="303"/>
      <c r="D105" s="303"/>
      <c r="E105" s="303"/>
      <c r="F105" s="303"/>
      <c r="G105" s="303"/>
      <c r="H105" s="303"/>
      <c r="I105" s="303"/>
      <c r="J105" s="303"/>
      <c r="K105" s="303"/>
      <c r="L105" s="303"/>
      <c r="M105" s="302" t="s">
        <v>62</v>
      </c>
      <c r="Q105" s="303"/>
      <c r="R105" s="303"/>
      <c r="S105" s="303"/>
      <c r="T105" s="303"/>
      <c r="U105" s="303"/>
      <c r="V105" s="303"/>
      <c r="W105" s="303"/>
      <c r="X105" s="303"/>
      <c r="Y105" s="303"/>
      <c r="AA105" s="303"/>
      <c r="AB105" s="303"/>
      <c r="AC105" s="303"/>
      <c r="AD105" s="303"/>
      <c r="AE105" s="303"/>
      <c r="AF105" s="303"/>
      <c r="AG105" s="303"/>
      <c r="AH105" s="303"/>
      <c r="AI105" s="303"/>
      <c r="AJ105" s="300"/>
      <c r="AK105" s="303"/>
      <c r="AL105" s="302"/>
      <c r="AM105" s="303"/>
      <c r="AN105" s="303"/>
      <c r="AO105" s="303"/>
      <c r="AW105" s="303"/>
    </row>
    <row r="106" spans="3:49" s="289" customFormat="1" ht="12.75" hidden="1" x14ac:dyDescent="0.2">
      <c r="C106" s="303"/>
      <c r="P106" s="304" t="s">
        <v>31</v>
      </c>
      <c r="Q106" s="305"/>
      <c r="R106" s="305"/>
      <c r="S106" s="306"/>
      <c r="T106" s="307"/>
      <c r="U106" s="307"/>
      <c r="V106" s="307"/>
      <c r="AW106" s="303"/>
    </row>
    <row r="107" spans="3:49" s="289" customFormat="1" ht="12.75" hidden="1" x14ac:dyDescent="0.2">
      <c r="C107" s="303"/>
      <c r="P107" s="308" t="s">
        <v>35</v>
      </c>
      <c r="Q107" s="309"/>
      <c r="R107" s="309"/>
      <c r="S107" s="310"/>
      <c r="T107" s="307"/>
      <c r="U107" s="307"/>
      <c r="V107" s="307"/>
    </row>
    <row r="108" spans="3:49" s="289" customFormat="1" ht="12.75" hidden="1" x14ac:dyDescent="0.2">
      <c r="C108" s="303"/>
      <c r="P108" s="302"/>
      <c r="AQ108" s="303"/>
      <c r="AR108" s="303"/>
      <c r="AS108" s="303"/>
      <c r="AT108" s="303"/>
      <c r="AU108" s="303"/>
      <c r="AV108" s="303"/>
    </row>
    <row r="109" spans="3:49" s="289" customFormat="1" ht="12.75" hidden="1" x14ac:dyDescent="0.2">
      <c r="C109" s="303"/>
      <c r="D109" s="311"/>
      <c r="E109" s="311"/>
      <c r="F109" s="311"/>
      <c r="G109" s="311"/>
      <c r="H109" s="311"/>
      <c r="I109" s="311"/>
      <c r="J109" s="311"/>
      <c r="K109" s="311"/>
      <c r="L109" s="311"/>
      <c r="M109" s="312" t="s">
        <v>63</v>
      </c>
      <c r="N109" s="303"/>
      <c r="O109" s="303"/>
      <c r="P109" s="303"/>
      <c r="Q109" s="303"/>
      <c r="R109" s="303"/>
      <c r="S109" s="303"/>
      <c r="T109" s="303"/>
      <c r="U109" s="303"/>
      <c r="V109" s="303"/>
      <c r="W109" s="303"/>
      <c r="X109" s="303"/>
      <c r="Y109" s="303"/>
      <c r="Z109" s="303"/>
      <c r="AA109" s="303"/>
      <c r="AB109" s="303"/>
      <c r="AC109" s="303"/>
      <c r="AD109" s="303"/>
      <c r="AW109" s="303"/>
    </row>
    <row r="110" spans="3:49" s="289" customFormat="1" ht="14.25" hidden="1" x14ac:dyDescent="0.2">
      <c r="C110" s="303"/>
      <c r="Q110" s="313" t="s">
        <v>156</v>
      </c>
      <c r="R110" s="314"/>
    </row>
    <row r="111" spans="3:49" s="289" customFormat="1" ht="14.25" hidden="1" x14ac:dyDescent="0.2">
      <c r="C111" s="303"/>
      <c r="Q111" s="315" t="s">
        <v>157</v>
      </c>
      <c r="R111" s="314"/>
    </row>
    <row r="112" spans="3:49" s="289" customFormat="1" ht="14.25" hidden="1" x14ac:dyDescent="0.2">
      <c r="C112" s="303"/>
      <c r="Q112" s="315" t="s">
        <v>158</v>
      </c>
      <c r="R112" s="314"/>
    </row>
    <row r="113" spans="2:49" s="289" customFormat="1" ht="12.75" hidden="1" x14ac:dyDescent="0.2">
      <c r="C113" s="303"/>
      <c r="Q113" s="315" t="s">
        <v>159</v>
      </c>
    </row>
    <row r="114" spans="2:49" s="289" customFormat="1" ht="12.75" hidden="1" x14ac:dyDescent="0.2">
      <c r="C114" s="303"/>
    </row>
    <row r="115" spans="2:49" s="289" customFormat="1" ht="12.75" hidden="1" x14ac:dyDescent="0.2">
      <c r="C115" s="303"/>
      <c r="R115" s="289" t="s">
        <v>64</v>
      </c>
    </row>
    <row r="116" spans="2:49" s="289" customFormat="1" ht="12.75" hidden="1" x14ac:dyDescent="0.25">
      <c r="R116" s="289" t="s">
        <v>65</v>
      </c>
    </row>
    <row r="117" spans="2:49" s="289" customFormat="1" ht="12.75" hidden="1" x14ac:dyDescent="0.25"/>
    <row r="118" spans="2:49" s="289" customFormat="1" ht="12.75" hidden="1" x14ac:dyDescent="0.25"/>
    <row r="119" spans="2:49" s="289" customFormat="1" ht="12.75" hidden="1" x14ac:dyDescent="0.25">
      <c r="R119" s="289" t="s">
        <v>95</v>
      </c>
    </row>
    <row r="120" spans="2:49" s="289" customFormat="1" ht="12.75" hidden="1" x14ac:dyDescent="0.25">
      <c r="B120" s="287"/>
      <c r="C120" s="287"/>
      <c r="D120" s="287"/>
      <c r="E120" s="287"/>
      <c r="F120" s="287"/>
      <c r="G120" s="287"/>
      <c r="H120" s="287"/>
      <c r="I120" s="287"/>
      <c r="J120" s="287"/>
      <c r="K120" s="287"/>
      <c r="L120" s="287"/>
      <c r="M120" s="316"/>
      <c r="N120" s="316"/>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row>
    <row r="121" spans="2:49" s="289" customFormat="1" ht="12.75" hidden="1" x14ac:dyDescent="0.25">
      <c r="N121" s="302"/>
    </row>
    <row r="122" spans="2:49" s="289" customFormat="1" ht="12.75" hidden="1" x14ac:dyDescent="0.25"/>
    <row r="123" spans="2:49" s="289" customFormat="1" ht="12.75" x14ac:dyDescent="0.25"/>
    <row r="124" spans="2:49" s="289" customFormat="1" ht="12.75" x14ac:dyDescent="0.25"/>
    <row r="125" spans="2:49" s="289" customFormat="1" ht="12.75" x14ac:dyDescent="0.25"/>
    <row r="126" spans="2:49" s="289" customFormat="1" ht="12.75" x14ac:dyDescent="0.25"/>
    <row r="127" spans="2:49" s="289" customFormat="1" ht="12.75" x14ac:dyDescent="0.25"/>
    <row r="128" spans="2:49" s="289" customFormat="1" ht="12.75" x14ac:dyDescent="0.25"/>
    <row r="129" s="289" customFormat="1" ht="12.75" x14ac:dyDescent="0.25"/>
    <row r="130" s="289" customFormat="1" ht="12.75" x14ac:dyDescent="0.25"/>
    <row r="131" s="289" customFormat="1" ht="12.75" x14ac:dyDescent="0.25"/>
    <row r="132" s="289" customFormat="1" ht="12.75" x14ac:dyDescent="0.25"/>
    <row r="133" s="289" customFormat="1" ht="12.75" x14ac:dyDescent="0.25"/>
    <row r="134" s="289" customFormat="1" ht="12.75" x14ac:dyDescent="0.25"/>
    <row r="135" s="289" customFormat="1" ht="12.75" x14ac:dyDescent="0.25"/>
    <row r="136" s="289" customFormat="1" ht="12.75" x14ac:dyDescent="0.25"/>
    <row r="137" s="289" customFormat="1" ht="12.75" x14ac:dyDescent="0.25"/>
    <row r="138" s="289" customFormat="1" ht="12.75" x14ac:dyDescent="0.25"/>
    <row r="139" s="289" customFormat="1" ht="12.75" x14ac:dyDescent="0.25"/>
    <row r="140" s="289" customFormat="1" ht="12.75" x14ac:dyDescent="0.25"/>
    <row r="141" s="289" customFormat="1" ht="12.75" x14ac:dyDescent="0.25"/>
    <row r="142" s="289" customFormat="1" ht="12.75" x14ac:dyDescent="0.25"/>
    <row r="143" s="289" customFormat="1" ht="12.75" x14ac:dyDescent="0.25"/>
    <row r="144" s="289" customFormat="1" ht="12.75" x14ac:dyDescent="0.25"/>
    <row r="145" s="289" customFormat="1" ht="12.75" x14ac:dyDescent="0.25"/>
    <row r="146" s="289" customFormat="1" ht="12.75" x14ac:dyDescent="0.25"/>
    <row r="147" s="289" customFormat="1" ht="12.75" x14ac:dyDescent="0.25"/>
    <row r="148" s="289" customFormat="1" ht="12.75" x14ac:dyDescent="0.25"/>
    <row r="149" s="289" customFormat="1" ht="12.75" x14ac:dyDescent="0.25"/>
    <row r="150" s="289" customFormat="1" ht="12.75" x14ac:dyDescent="0.25"/>
    <row r="151" s="289" customFormat="1" ht="12.75" x14ac:dyDescent="0.25"/>
    <row r="152" s="289" customFormat="1" ht="12.75" x14ac:dyDescent="0.25"/>
    <row r="153" s="289" customFormat="1" ht="12.75" x14ac:dyDescent="0.25"/>
    <row r="154" s="289" customFormat="1" ht="12.75" x14ac:dyDescent="0.25"/>
    <row r="155" s="289" customFormat="1" ht="12.75" x14ac:dyDescent="0.25"/>
    <row r="156" s="289" customFormat="1" ht="12.75" x14ac:dyDescent="0.25"/>
    <row r="157" s="289" customFormat="1" ht="12.75" x14ac:dyDescent="0.25"/>
    <row r="158" s="289" customFormat="1" ht="12.75" x14ac:dyDescent="0.25"/>
    <row r="159" s="289" customFormat="1" ht="12.75" x14ac:dyDescent="0.25"/>
    <row r="160" s="289" customFormat="1" ht="12.75" x14ac:dyDescent="0.25"/>
    <row r="161" s="289" customFormat="1" ht="12.75" x14ac:dyDescent="0.25"/>
    <row r="162" s="289" customFormat="1" ht="12.75" x14ac:dyDescent="0.25"/>
    <row r="163" s="289" customFormat="1" ht="12.75" x14ac:dyDescent="0.25"/>
    <row r="164" s="289" customFormat="1" ht="12.75" x14ac:dyDescent="0.25"/>
    <row r="165" s="289" customFormat="1" ht="12.75" x14ac:dyDescent="0.25"/>
    <row r="166" s="289" customFormat="1" ht="12.75" x14ac:dyDescent="0.25"/>
    <row r="167" s="289" customFormat="1" ht="12.75" x14ac:dyDescent="0.25"/>
    <row r="168" s="289" customFormat="1" ht="12.75" x14ac:dyDescent="0.25"/>
    <row r="169" s="289" customFormat="1" ht="12.75" x14ac:dyDescent="0.25"/>
    <row r="170" s="289" customFormat="1" ht="12.75" x14ac:dyDescent="0.25"/>
    <row r="171" s="289" customFormat="1" ht="12.75" x14ac:dyDescent="0.25"/>
    <row r="172" s="289" customFormat="1" ht="12.75" x14ac:dyDescent="0.25"/>
    <row r="173" s="289" customFormat="1" ht="12.75" x14ac:dyDescent="0.25"/>
    <row r="174" s="289" customFormat="1" ht="12.75" x14ac:dyDescent="0.25"/>
    <row r="175" s="289" customFormat="1" ht="12.75" x14ac:dyDescent="0.25"/>
    <row r="176" s="289" customFormat="1" ht="12.75" x14ac:dyDescent="0.25"/>
    <row r="177" s="289" customFormat="1" ht="12.75" x14ac:dyDescent="0.25"/>
    <row r="178" s="289" customFormat="1" ht="12.75" x14ac:dyDescent="0.25"/>
    <row r="179" s="289" customFormat="1" ht="12.75" x14ac:dyDescent="0.25"/>
    <row r="180" s="289" customFormat="1" ht="12.75" x14ac:dyDescent="0.25"/>
    <row r="181" s="289" customFormat="1" ht="12.75" x14ac:dyDescent="0.25"/>
    <row r="182" s="289" customFormat="1" ht="12.75" x14ac:dyDescent="0.25"/>
    <row r="183" s="289" customFormat="1" ht="12.75" x14ac:dyDescent="0.25"/>
    <row r="184" s="289" customFormat="1" ht="12.75" x14ac:dyDescent="0.25"/>
    <row r="185" s="289" customFormat="1" ht="12.75" x14ac:dyDescent="0.25"/>
    <row r="186" s="289" customFormat="1" ht="12.75" x14ac:dyDescent="0.25"/>
    <row r="187" s="289" customFormat="1" ht="12.75" x14ac:dyDescent="0.25"/>
    <row r="188" s="289" customFormat="1" ht="12.75" x14ac:dyDescent="0.25"/>
    <row r="189" s="289" customFormat="1" ht="12.75" x14ac:dyDescent="0.25"/>
    <row r="190" s="289" customFormat="1" ht="12.75" x14ac:dyDescent="0.25"/>
    <row r="191" s="289" customFormat="1" ht="12.75" x14ac:dyDescent="0.25"/>
    <row r="192" s="289" customFormat="1" ht="12.75" x14ac:dyDescent="0.25"/>
    <row r="193" s="289" customFormat="1" ht="12.75" x14ac:dyDescent="0.25"/>
    <row r="194" s="289" customFormat="1" ht="12.75" x14ac:dyDescent="0.25"/>
    <row r="195" s="289" customFormat="1" ht="12.75" x14ac:dyDescent="0.25"/>
    <row r="196" s="289" customFormat="1" ht="12.75" x14ac:dyDescent="0.25"/>
    <row r="197" s="289" customFormat="1" ht="12.75" x14ac:dyDescent="0.25"/>
    <row r="198" s="289" customFormat="1" ht="12.75" x14ac:dyDescent="0.25"/>
    <row r="199" s="289" customFormat="1" ht="12.75" x14ac:dyDescent="0.25"/>
    <row r="200" s="289" customFormat="1" ht="12.75" x14ac:dyDescent="0.25"/>
    <row r="201" s="289" customFormat="1" ht="12.75" x14ac:dyDescent="0.25"/>
    <row r="202" s="289" customFormat="1" ht="12.75" x14ac:dyDescent="0.25"/>
    <row r="203" s="289" customFormat="1" ht="12.75" x14ac:dyDescent="0.25"/>
    <row r="204" s="289" customFormat="1" ht="12.75" x14ac:dyDescent="0.25"/>
    <row r="205" s="289" customFormat="1" ht="12.75" x14ac:dyDescent="0.25"/>
    <row r="206" s="289" customFormat="1" ht="12.75" x14ac:dyDescent="0.25"/>
    <row r="207" s="289" customFormat="1" ht="12.75" x14ac:dyDescent="0.25"/>
    <row r="208" s="289" customFormat="1" ht="12.75" x14ac:dyDescent="0.25"/>
    <row r="209" s="289" customFormat="1" ht="12.75" x14ac:dyDescent="0.25"/>
    <row r="210" s="289" customFormat="1" ht="12.75" x14ac:dyDescent="0.25"/>
    <row r="211" s="289" customFormat="1" ht="12.75" x14ac:dyDescent="0.25"/>
    <row r="212" s="289" customFormat="1" ht="12.75" x14ac:dyDescent="0.25"/>
    <row r="213" s="289" customFormat="1" ht="12.75" x14ac:dyDescent="0.25"/>
    <row r="214" s="289" customFormat="1" ht="12.75" x14ac:dyDescent="0.25"/>
    <row r="215" s="289" customFormat="1" ht="12.75" x14ac:dyDescent="0.25"/>
    <row r="216" s="289" customFormat="1" ht="12.75" x14ac:dyDescent="0.25"/>
    <row r="217" s="289" customFormat="1" ht="12.75" x14ac:dyDescent="0.25"/>
    <row r="218" s="289" customFormat="1" ht="12.75" x14ac:dyDescent="0.25"/>
    <row r="219" s="289" customFormat="1" ht="12.75" x14ac:dyDescent="0.25"/>
    <row r="220" s="289" customFormat="1" ht="12.75" x14ac:dyDescent="0.25"/>
    <row r="221" s="289" customFormat="1" ht="12.75" x14ac:dyDescent="0.25"/>
    <row r="222" s="289" customFormat="1" ht="12.75" x14ac:dyDescent="0.25"/>
    <row r="223" s="289" customFormat="1" ht="12.75" x14ac:dyDescent="0.25"/>
    <row r="224" s="289" customFormat="1" ht="12.75" x14ac:dyDescent="0.25"/>
    <row r="225" s="289" customFormat="1" ht="12.75" x14ac:dyDescent="0.25"/>
    <row r="226" s="289" customFormat="1" ht="12.75" x14ac:dyDescent="0.25"/>
    <row r="227" s="289" customFormat="1" ht="12.75" x14ac:dyDescent="0.25"/>
    <row r="228" s="289" customFormat="1" ht="12.75" x14ac:dyDescent="0.25"/>
    <row r="229" s="289" customFormat="1" ht="12.75" x14ac:dyDescent="0.25"/>
    <row r="230" s="289" customFormat="1" ht="12.75" x14ac:dyDescent="0.25"/>
    <row r="231" s="289" customFormat="1" ht="12.75" x14ac:dyDescent="0.25"/>
    <row r="232" s="289" customFormat="1" ht="12.75" x14ac:dyDescent="0.25"/>
    <row r="233" s="289" customFormat="1" ht="12.75" x14ac:dyDescent="0.25"/>
    <row r="234" s="289" customFormat="1" ht="12.75" x14ac:dyDescent="0.25"/>
    <row r="235" s="289" customFormat="1" ht="12.75" x14ac:dyDescent="0.25"/>
    <row r="236" s="289" customFormat="1" ht="12.75" x14ac:dyDescent="0.25"/>
    <row r="237" s="289" customFormat="1" ht="12.75" x14ac:dyDescent="0.25"/>
    <row r="238" s="289" customFormat="1" ht="12.75" x14ac:dyDescent="0.25"/>
    <row r="239" s="289" customFormat="1" ht="12.75" x14ac:dyDescent="0.25"/>
    <row r="240" s="289" customFormat="1" ht="12.75" x14ac:dyDescent="0.25"/>
    <row r="241" s="289" customFormat="1" ht="12.75" x14ac:dyDescent="0.25"/>
    <row r="242" s="289" customFormat="1" ht="12.75" x14ac:dyDescent="0.25"/>
    <row r="243" s="289" customFormat="1" ht="12.75" x14ac:dyDescent="0.25"/>
    <row r="244" s="289" customFormat="1" ht="12.75" x14ac:dyDescent="0.25"/>
    <row r="245" s="289" customFormat="1" ht="12.75" x14ac:dyDescent="0.25"/>
    <row r="246" s="289" customFormat="1" ht="12.75" x14ac:dyDescent="0.25"/>
    <row r="247" s="289" customFormat="1" ht="12.75" x14ac:dyDescent="0.25"/>
    <row r="248" s="289" customFormat="1" ht="12.75" x14ac:dyDescent="0.25"/>
    <row r="249" s="289" customFormat="1" ht="12.75" x14ac:dyDescent="0.25"/>
    <row r="250" s="289" customFormat="1" ht="12.75" x14ac:dyDescent="0.25"/>
    <row r="251" s="289" customFormat="1" ht="12.75" x14ac:dyDescent="0.25"/>
    <row r="252" s="289" customFormat="1" ht="12.75" x14ac:dyDescent="0.25"/>
    <row r="253" s="289" customFormat="1" ht="12.75" x14ac:dyDescent="0.25"/>
    <row r="254" s="289" customFormat="1" ht="12.75" x14ac:dyDescent="0.25"/>
    <row r="255" s="289" customFormat="1" ht="12.75" x14ac:dyDescent="0.25"/>
    <row r="256" s="289" customFormat="1" ht="12.75" x14ac:dyDescent="0.25"/>
    <row r="257" s="289" customFormat="1" ht="12.75" x14ac:dyDescent="0.25"/>
    <row r="258" s="289" customFormat="1" ht="12.75" x14ac:dyDescent="0.25"/>
    <row r="259" s="289" customFormat="1" ht="12.75" x14ac:dyDescent="0.25"/>
    <row r="260" s="289" customFormat="1" ht="12.75" x14ac:dyDescent="0.25"/>
    <row r="261" s="289" customFormat="1" ht="12.75" x14ac:dyDescent="0.25"/>
    <row r="262" s="289" customFormat="1" ht="12.75" x14ac:dyDescent="0.25"/>
    <row r="263" s="289" customFormat="1" ht="12.75" x14ac:dyDescent="0.25"/>
    <row r="264" s="289" customFormat="1" ht="12.75" x14ac:dyDescent="0.25"/>
    <row r="265" s="289" customFormat="1" ht="12.75" x14ac:dyDescent="0.25"/>
    <row r="266" s="289" customFormat="1" ht="12.75" x14ac:dyDescent="0.25"/>
    <row r="267" s="289" customFormat="1" ht="12.75" x14ac:dyDescent="0.25"/>
    <row r="268" s="289" customFormat="1" ht="12.75" x14ac:dyDescent="0.25"/>
    <row r="269" s="289" customFormat="1" ht="12.75" x14ac:dyDescent="0.25"/>
    <row r="270" s="289" customFormat="1" ht="12.75" x14ac:dyDescent="0.25"/>
    <row r="271" s="289" customFormat="1" ht="12.75" x14ac:dyDescent="0.25"/>
    <row r="272" s="289" customFormat="1" ht="12.75" x14ac:dyDescent="0.25"/>
    <row r="273" s="289" customFormat="1" ht="12.75" x14ac:dyDescent="0.25"/>
    <row r="274" s="289" customFormat="1" ht="12.75" x14ac:dyDescent="0.25"/>
    <row r="275" s="289" customFormat="1" ht="12.75" x14ac:dyDescent="0.25"/>
    <row r="276" s="289" customFormat="1" ht="12.75" x14ac:dyDescent="0.25"/>
    <row r="277" s="289" customFormat="1" ht="12.75" x14ac:dyDescent="0.25"/>
    <row r="278" s="289" customFormat="1" ht="12.75" x14ac:dyDescent="0.25"/>
    <row r="279" s="289" customFormat="1" ht="12.75" x14ac:dyDescent="0.25"/>
    <row r="280" s="289" customFormat="1" ht="12.75" x14ac:dyDescent="0.25"/>
    <row r="281" s="289" customFormat="1" ht="12.75" x14ac:dyDescent="0.25"/>
    <row r="282" s="289" customFormat="1" ht="12.75" x14ac:dyDescent="0.25"/>
    <row r="283" s="289" customFormat="1" ht="12.75" x14ac:dyDescent="0.25"/>
    <row r="284" s="289" customFormat="1" ht="12.75" x14ac:dyDescent="0.25"/>
    <row r="285" s="289" customFormat="1" ht="12.75" x14ac:dyDescent="0.25"/>
    <row r="286" s="289" customFormat="1" ht="12.75" x14ac:dyDescent="0.25"/>
    <row r="287" s="289" customFormat="1" ht="12.75" x14ac:dyDescent="0.25"/>
    <row r="288" s="289" customFormat="1" ht="12.75" x14ac:dyDescent="0.25"/>
    <row r="289" s="289" customFormat="1" ht="12.75" x14ac:dyDescent="0.25"/>
    <row r="290" s="289" customFormat="1" ht="12.75" x14ac:dyDescent="0.25"/>
    <row r="291" s="289" customFormat="1" ht="12.75" x14ac:dyDescent="0.25"/>
    <row r="292" s="289" customFormat="1" ht="12.75" x14ac:dyDescent="0.25"/>
    <row r="293" s="289" customFormat="1" ht="12.75" x14ac:dyDescent="0.25"/>
    <row r="294" s="289" customFormat="1" ht="12.75" x14ac:dyDescent="0.25"/>
    <row r="295" s="289" customFormat="1" ht="12.75" x14ac:dyDescent="0.25"/>
    <row r="296" s="289" customFormat="1" ht="12.75" x14ac:dyDescent="0.25"/>
    <row r="297" s="289" customFormat="1" ht="12.75" x14ac:dyDescent="0.25"/>
    <row r="298" s="289" customFormat="1" ht="12.75" x14ac:dyDescent="0.25"/>
    <row r="299" s="289" customFormat="1" ht="12.75" x14ac:dyDescent="0.25"/>
    <row r="300" s="289" customFormat="1" ht="12.75" x14ac:dyDescent="0.25"/>
    <row r="301" s="289" customFormat="1" ht="12.75" x14ac:dyDescent="0.25"/>
    <row r="302" s="289" customFormat="1" ht="12.75" x14ac:dyDescent="0.25"/>
    <row r="303" s="289" customFormat="1" ht="12.75" x14ac:dyDescent="0.25"/>
    <row r="304" s="289" customFormat="1" ht="12.75" x14ac:dyDescent="0.25"/>
    <row r="305" s="289" customFormat="1" ht="12.75" x14ac:dyDescent="0.25"/>
    <row r="306" s="289" customFormat="1" ht="12.75" x14ac:dyDescent="0.25"/>
    <row r="307" s="289" customFormat="1" ht="12.75" x14ac:dyDescent="0.25"/>
    <row r="308" s="289" customFormat="1" ht="12.75" x14ac:dyDescent="0.25"/>
    <row r="309" s="289" customFormat="1" ht="12.75" x14ac:dyDescent="0.25"/>
    <row r="310" s="289" customFormat="1" ht="12.75" x14ac:dyDescent="0.25"/>
    <row r="311" s="289" customFormat="1" ht="12.75" x14ac:dyDescent="0.25"/>
    <row r="312" s="289" customFormat="1" ht="12.75" x14ac:dyDescent="0.25"/>
    <row r="313" s="289" customFormat="1" ht="12.75" x14ac:dyDescent="0.25"/>
    <row r="314" s="289" customFormat="1" ht="12.75" x14ac:dyDescent="0.25"/>
    <row r="315" s="289" customFormat="1" ht="12.75" x14ac:dyDescent="0.25"/>
    <row r="316" s="289" customFormat="1" ht="12.75" x14ac:dyDescent="0.25"/>
    <row r="317" s="289" customFormat="1" ht="12.75" x14ac:dyDescent="0.25"/>
    <row r="318" s="289" customFormat="1" ht="12.75" x14ac:dyDescent="0.25"/>
    <row r="319" s="289" customFormat="1" ht="12.75" x14ac:dyDescent="0.25"/>
    <row r="320" s="289" customFormat="1" ht="12.75" x14ac:dyDescent="0.25"/>
    <row r="321" s="289" customFormat="1" ht="12.75" x14ac:dyDescent="0.25"/>
    <row r="322" s="289" customFormat="1" ht="12.75" x14ac:dyDescent="0.25"/>
    <row r="323" s="289" customFormat="1" ht="12.75" x14ac:dyDescent="0.25"/>
    <row r="324" s="289" customFormat="1" ht="12.75" x14ac:dyDescent="0.25"/>
    <row r="325" s="289" customFormat="1" ht="12.75" x14ac:dyDescent="0.25"/>
    <row r="326" s="289" customFormat="1" ht="12.75" x14ac:dyDescent="0.25"/>
    <row r="327" s="289" customFormat="1" ht="12.75" x14ac:dyDescent="0.25"/>
    <row r="328" s="289" customFormat="1" ht="12.75" x14ac:dyDescent="0.25"/>
    <row r="329" s="289" customFormat="1" ht="12.75" x14ac:dyDescent="0.25"/>
    <row r="330" s="289" customFormat="1" ht="12.75" x14ac:dyDescent="0.25"/>
    <row r="331" s="289" customFormat="1" ht="12.75" x14ac:dyDescent="0.25"/>
    <row r="332" s="289" customFormat="1" ht="12.75" x14ac:dyDescent="0.25"/>
    <row r="333" s="289" customFormat="1" ht="12.75" x14ac:dyDescent="0.25"/>
    <row r="334" s="289" customFormat="1" ht="12.75" x14ac:dyDescent="0.25"/>
    <row r="335" s="289" customFormat="1" ht="12.75" x14ac:dyDescent="0.25"/>
    <row r="336" s="289" customFormat="1" ht="12.75" x14ac:dyDescent="0.25"/>
    <row r="337" s="289" customFormat="1" ht="12.75" x14ac:dyDescent="0.25"/>
    <row r="338" s="289" customFormat="1" ht="12.75" x14ac:dyDescent="0.25"/>
    <row r="339" s="289" customFormat="1" ht="12.75" x14ac:dyDescent="0.25"/>
    <row r="340" s="289" customFormat="1" ht="12.75" x14ac:dyDescent="0.25"/>
    <row r="341" s="289" customFormat="1" ht="12.75" x14ac:dyDescent="0.25"/>
    <row r="342" s="289" customFormat="1" ht="12.75" x14ac:dyDescent="0.25"/>
    <row r="343" s="289" customFormat="1" ht="12.75" x14ac:dyDescent="0.25"/>
    <row r="344" s="289" customFormat="1" ht="12.75" x14ac:dyDescent="0.25"/>
    <row r="345" s="289" customFormat="1" ht="12.75" x14ac:dyDescent="0.25"/>
    <row r="346" s="289" customFormat="1" ht="12.75" x14ac:dyDescent="0.25"/>
    <row r="347" s="289" customFormat="1" ht="12.75" x14ac:dyDescent="0.25"/>
    <row r="348" s="289" customFormat="1" ht="12.75" x14ac:dyDescent="0.25"/>
    <row r="349" s="289" customFormat="1" ht="12.75" x14ac:dyDescent="0.25"/>
    <row r="350" s="289" customFormat="1" ht="12.75" x14ac:dyDescent="0.25"/>
    <row r="351" s="289" customFormat="1" ht="12.75" x14ac:dyDescent="0.25"/>
    <row r="352" s="289" customFormat="1" ht="12.75" x14ac:dyDescent="0.25"/>
    <row r="353" s="289" customFormat="1" ht="12.75" x14ac:dyDescent="0.25"/>
    <row r="354" s="289" customFormat="1" ht="12.75" x14ac:dyDescent="0.25"/>
    <row r="355" s="289" customFormat="1" ht="12.75" x14ac:dyDescent="0.25"/>
    <row r="356" s="289" customFormat="1" ht="12.75" x14ac:dyDescent="0.25"/>
    <row r="357" s="289" customFormat="1" ht="12.75" x14ac:dyDescent="0.25"/>
    <row r="358" s="289" customFormat="1" ht="12.75" x14ac:dyDescent="0.25"/>
    <row r="359" s="289" customFormat="1" ht="12.75" x14ac:dyDescent="0.25"/>
    <row r="360" s="289" customFormat="1" ht="12.75" x14ac:dyDescent="0.25"/>
    <row r="361" s="289" customFormat="1" ht="12.75" x14ac:dyDescent="0.25"/>
    <row r="362" s="289" customFormat="1" ht="12.75" x14ac:dyDescent="0.25"/>
    <row r="363" s="289" customFormat="1" ht="12.75" x14ac:dyDescent="0.25"/>
    <row r="364" s="289" customFormat="1" ht="12.75" x14ac:dyDescent="0.25"/>
    <row r="365" s="289" customFormat="1" ht="12.75" x14ac:dyDescent="0.25"/>
    <row r="366" s="289" customFormat="1" ht="12.75" x14ac:dyDescent="0.25"/>
    <row r="367" s="289" customFormat="1" ht="12.75" x14ac:dyDescent="0.25"/>
    <row r="368" s="289" customFormat="1" ht="12.75" x14ac:dyDescent="0.25"/>
    <row r="369" s="289" customFormat="1" ht="12.75" x14ac:dyDescent="0.25"/>
    <row r="370" s="289" customFormat="1" ht="12.75" x14ac:dyDescent="0.25"/>
    <row r="371" s="289" customFormat="1" ht="12.75" x14ac:dyDescent="0.25"/>
    <row r="372" s="289" customFormat="1" ht="12.75" x14ac:dyDescent="0.25"/>
    <row r="373" s="289" customFormat="1" ht="12.75" x14ac:dyDescent="0.25"/>
    <row r="374" s="289" customFormat="1" ht="12.75" x14ac:dyDescent="0.25"/>
    <row r="375" s="289" customFormat="1" ht="12.75" x14ac:dyDescent="0.25"/>
    <row r="376" s="289" customFormat="1" ht="12.75" x14ac:dyDescent="0.25"/>
    <row r="377" s="289" customFormat="1" ht="12.75" x14ac:dyDescent="0.25"/>
    <row r="378" s="289" customFormat="1" ht="12.75" x14ac:dyDescent="0.25"/>
    <row r="379" s="289" customFormat="1" ht="12.75" x14ac:dyDescent="0.25"/>
    <row r="380" s="289" customFormat="1" ht="12.75" x14ac:dyDescent="0.25"/>
    <row r="381" s="289" customFormat="1" ht="12.75" x14ac:dyDescent="0.25"/>
    <row r="382" s="289" customFormat="1" ht="12.75" x14ac:dyDescent="0.25"/>
    <row r="383" s="289" customFormat="1" ht="12.75" x14ac:dyDescent="0.25"/>
    <row r="384" s="289" customFormat="1" ht="12.75" x14ac:dyDescent="0.25"/>
    <row r="385" s="289" customFormat="1" ht="12.75" x14ac:dyDescent="0.25"/>
    <row r="386" s="289" customFormat="1" ht="12.75" x14ac:dyDescent="0.25"/>
    <row r="387" s="289" customFormat="1" ht="12.75" x14ac:dyDescent="0.25"/>
    <row r="388" s="289" customFormat="1" ht="12.75" x14ac:dyDescent="0.25"/>
    <row r="389" s="289" customFormat="1" ht="12.75" x14ac:dyDescent="0.25"/>
    <row r="390" s="289" customFormat="1" ht="12.75" x14ac:dyDescent="0.25"/>
    <row r="391" s="289" customFormat="1" ht="12.75" x14ac:dyDescent="0.25"/>
    <row r="392" s="289" customFormat="1" ht="12.75" x14ac:dyDescent="0.25"/>
    <row r="393" s="289" customFormat="1" ht="12.75" x14ac:dyDescent="0.25"/>
    <row r="394" s="289" customFormat="1" ht="12.75" x14ac:dyDescent="0.25"/>
    <row r="395" s="289" customFormat="1" ht="12.75" x14ac:dyDescent="0.25"/>
    <row r="396" s="289" customFormat="1" ht="12.75" x14ac:dyDescent="0.25"/>
    <row r="397" s="289" customFormat="1" ht="12.75" x14ac:dyDescent="0.25"/>
    <row r="398" s="289" customFormat="1" ht="12.75" x14ac:dyDescent="0.25"/>
    <row r="399" s="289" customFormat="1" ht="12.75" x14ac:dyDescent="0.25"/>
    <row r="400" s="289" customFormat="1" ht="12.75" x14ac:dyDescent="0.25"/>
    <row r="401" s="289" customFormat="1" ht="12.75" x14ac:dyDescent="0.25"/>
    <row r="402" s="289" customFormat="1" ht="12.75" x14ac:dyDescent="0.25"/>
    <row r="403" s="289" customFormat="1" ht="12.75" x14ac:dyDescent="0.25"/>
    <row r="404" s="289" customFormat="1" ht="12.75" x14ac:dyDescent="0.25"/>
    <row r="405" s="289" customFormat="1" ht="12.75" x14ac:dyDescent="0.25"/>
    <row r="406" s="289" customFormat="1" ht="12.75" x14ac:dyDescent="0.25"/>
    <row r="407" s="289" customFormat="1" ht="12.75" x14ac:dyDescent="0.25"/>
    <row r="408" s="289" customFormat="1" ht="12.75" x14ac:dyDescent="0.25"/>
    <row r="409" s="289" customFormat="1" ht="12.75" x14ac:dyDescent="0.25"/>
    <row r="410" s="289" customFormat="1" ht="12.75" x14ac:dyDescent="0.25"/>
    <row r="411" s="289" customFormat="1" ht="12.75" x14ac:dyDescent="0.25"/>
    <row r="412" s="289" customFormat="1" ht="12.75" x14ac:dyDescent="0.25"/>
    <row r="413" s="289" customFormat="1" ht="12.75" x14ac:dyDescent="0.25"/>
    <row r="414" s="289" customFormat="1" ht="12.75" x14ac:dyDescent="0.25"/>
    <row r="415" s="289" customFormat="1" ht="12.75" x14ac:dyDescent="0.25"/>
    <row r="416" s="289" customFormat="1" ht="12.75" x14ac:dyDescent="0.25"/>
    <row r="417" s="289" customFormat="1" ht="12.75" x14ac:dyDescent="0.25"/>
    <row r="418" s="289" customFormat="1" ht="12.75" x14ac:dyDescent="0.25"/>
    <row r="419" s="289" customFormat="1" ht="12.75" x14ac:dyDescent="0.25"/>
    <row r="420" s="289" customFormat="1" ht="12.75" x14ac:dyDescent="0.25"/>
    <row r="421" s="289" customFormat="1" ht="12.75" x14ac:dyDescent="0.25"/>
    <row r="422" s="289" customFormat="1" ht="12.75" x14ac:dyDescent="0.25"/>
    <row r="423" s="289" customFormat="1" ht="12.75" x14ac:dyDescent="0.25"/>
    <row r="424" s="289" customFormat="1" ht="12.75" x14ac:dyDescent="0.25"/>
    <row r="425" s="289" customFormat="1" ht="12.75" x14ac:dyDescent="0.25"/>
    <row r="426" s="289" customFormat="1" ht="12.75" x14ac:dyDescent="0.25"/>
    <row r="427" s="289" customFormat="1" ht="12.75" x14ac:dyDescent="0.25"/>
    <row r="428" s="289" customFormat="1" ht="12.75" x14ac:dyDescent="0.25"/>
    <row r="429" s="289" customFormat="1" ht="12.75" x14ac:dyDescent="0.25"/>
    <row r="430" s="289" customFormat="1" ht="12.75" x14ac:dyDescent="0.25"/>
    <row r="431" s="289" customFormat="1" ht="12.75" x14ac:dyDescent="0.25"/>
    <row r="432" s="289" customFormat="1" ht="12.75" x14ac:dyDescent="0.25"/>
    <row r="433" s="289" customFormat="1" ht="12.75" x14ac:dyDescent="0.25"/>
    <row r="434" s="289" customFormat="1" ht="12.75" x14ac:dyDescent="0.25"/>
    <row r="435" s="289" customFormat="1" ht="12.75" x14ac:dyDescent="0.25"/>
    <row r="436" s="289" customFormat="1" ht="12.75" x14ac:dyDescent="0.25"/>
    <row r="437" s="289" customFormat="1" ht="12.75" x14ac:dyDescent="0.25"/>
    <row r="438" s="289" customFormat="1" ht="12.75" x14ac:dyDescent="0.25"/>
    <row r="439" s="289" customFormat="1" ht="12.75" x14ac:dyDescent="0.25"/>
    <row r="440" s="289" customFormat="1" ht="12.75" x14ac:dyDescent="0.25"/>
    <row r="441" s="289" customFormat="1" ht="12.75" x14ac:dyDescent="0.25"/>
    <row r="442" s="289" customFormat="1" ht="12.75" x14ac:dyDescent="0.25"/>
    <row r="443" s="289" customFormat="1" ht="12.75" x14ac:dyDescent="0.25"/>
    <row r="444" s="289" customFormat="1" ht="12.75" x14ac:dyDescent="0.25"/>
    <row r="445" s="289" customFormat="1" ht="12.75" x14ac:dyDescent="0.25"/>
    <row r="446" s="289" customFormat="1" ht="12.75" x14ac:dyDescent="0.25"/>
    <row r="447" s="289" customFormat="1" ht="12.75" x14ac:dyDescent="0.25"/>
    <row r="448" s="289" customFormat="1" ht="12.75" x14ac:dyDescent="0.25"/>
    <row r="449" s="289" customFormat="1" ht="12.75" x14ac:dyDescent="0.25"/>
    <row r="450" s="289" customFormat="1" ht="12.75" x14ac:dyDescent="0.25"/>
    <row r="451" s="289" customFormat="1" ht="12.75" x14ac:dyDescent="0.25"/>
    <row r="452" s="289" customFormat="1" ht="12.75" x14ac:dyDescent="0.25"/>
    <row r="453" s="289" customFormat="1" ht="12.75" x14ac:dyDescent="0.25"/>
    <row r="454" s="289" customFormat="1" ht="12.75" x14ac:dyDescent="0.25"/>
    <row r="455" s="289" customFormat="1" ht="12.75" x14ac:dyDescent="0.25"/>
    <row r="456" s="289" customFormat="1" ht="12.75" x14ac:dyDescent="0.25"/>
    <row r="457" s="289" customFormat="1" ht="12.75" x14ac:dyDescent="0.25"/>
    <row r="458" s="289" customFormat="1" ht="12.75" x14ac:dyDescent="0.25"/>
    <row r="459" s="289" customFormat="1" ht="12.75" x14ac:dyDescent="0.25"/>
    <row r="460" s="289" customFormat="1" ht="12.75" x14ac:dyDescent="0.25"/>
    <row r="461" s="289" customFormat="1" ht="12.75" x14ac:dyDescent="0.25"/>
    <row r="462" s="289" customFormat="1" ht="12.75" x14ac:dyDescent="0.25"/>
    <row r="463" s="289" customFormat="1" ht="12.75" x14ac:dyDescent="0.25"/>
    <row r="464" s="289" customFormat="1" ht="12.75" x14ac:dyDescent="0.25"/>
    <row r="465" s="289" customFormat="1" ht="12.75" x14ac:dyDescent="0.25"/>
    <row r="466" s="289" customFormat="1" ht="12.75" x14ac:dyDescent="0.25"/>
    <row r="467" s="289" customFormat="1" ht="12.75" x14ac:dyDescent="0.25"/>
    <row r="468" s="289" customFormat="1" ht="12.75" x14ac:dyDescent="0.25"/>
    <row r="469" s="289" customFormat="1" ht="12.75" x14ac:dyDescent="0.25"/>
    <row r="470" s="289" customFormat="1" ht="12.75" x14ac:dyDescent="0.25"/>
    <row r="471" s="289" customFormat="1" ht="12.75" x14ac:dyDescent="0.25"/>
    <row r="472" s="289" customFormat="1" ht="12.75" x14ac:dyDescent="0.25"/>
    <row r="473" s="289" customFormat="1" ht="12.75" x14ac:dyDescent="0.25"/>
    <row r="474" s="289" customFormat="1" ht="12.75" x14ac:dyDescent="0.25"/>
    <row r="475" s="289" customFormat="1" ht="12.75" x14ac:dyDescent="0.25"/>
    <row r="476" s="289" customFormat="1" ht="12.75" x14ac:dyDescent="0.25"/>
    <row r="477" s="289" customFormat="1" ht="12.75" x14ac:dyDescent="0.25"/>
    <row r="478" s="289" customFormat="1" ht="12.75" x14ac:dyDescent="0.25"/>
    <row r="479" s="289" customFormat="1" ht="12.75" x14ac:dyDescent="0.25"/>
    <row r="480" s="289" customFormat="1" ht="12.75" x14ac:dyDescent="0.25"/>
    <row r="481" s="289" customFormat="1" ht="12.75" x14ac:dyDescent="0.25"/>
    <row r="482" s="289" customFormat="1" ht="12.75" x14ac:dyDescent="0.25"/>
    <row r="483" s="289" customFormat="1" ht="12.75" x14ac:dyDescent="0.25"/>
    <row r="484" s="289" customFormat="1" ht="12.75" x14ac:dyDescent="0.25"/>
    <row r="485" s="289" customFormat="1" ht="12.75" x14ac:dyDescent="0.25"/>
    <row r="486" s="289" customFormat="1" ht="12.75" x14ac:dyDescent="0.25"/>
    <row r="487" s="289" customFormat="1" ht="12.75" x14ac:dyDescent="0.25"/>
    <row r="488" s="289" customFormat="1" ht="12.75" x14ac:dyDescent="0.25"/>
    <row r="489" s="289" customFormat="1" ht="12.75" x14ac:dyDescent="0.25"/>
    <row r="490" s="289" customFormat="1" ht="12.75" x14ac:dyDescent="0.25"/>
    <row r="491" s="289" customFormat="1" ht="12.75" x14ac:dyDescent="0.25"/>
    <row r="492" s="289" customFormat="1" ht="12.75" x14ac:dyDescent="0.25"/>
    <row r="493" s="289" customFormat="1" ht="12.75" x14ac:dyDescent="0.25"/>
    <row r="494" s="289" customFormat="1" ht="12.75" x14ac:dyDescent="0.25"/>
    <row r="495" s="289" customFormat="1" ht="12.75" x14ac:dyDescent="0.25"/>
    <row r="496" s="289" customFormat="1" ht="12.75" x14ac:dyDescent="0.25"/>
    <row r="497" s="289" customFormat="1" ht="12.75" x14ac:dyDescent="0.25"/>
    <row r="498" s="289" customFormat="1" ht="12.75" x14ac:dyDescent="0.25"/>
    <row r="499" s="289" customFormat="1" ht="12.75" x14ac:dyDescent="0.25"/>
    <row r="500" s="289" customFormat="1" ht="12.75" x14ac:dyDescent="0.25"/>
    <row r="501" s="289" customFormat="1" ht="12.75" x14ac:dyDescent="0.25"/>
    <row r="502" s="289" customFormat="1" ht="12.75" x14ac:dyDescent="0.25"/>
    <row r="503" s="289" customFormat="1" ht="12.75" x14ac:dyDescent="0.25"/>
    <row r="504" s="289" customFormat="1" ht="12.75" x14ac:dyDescent="0.25"/>
    <row r="505" s="289" customFormat="1" ht="12.75" x14ac:dyDescent="0.25"/>
    <row r="506" s="289" customFormat="1" ht="12.75" x14ac:dyDescent="0.25"/>
    <row r="507" s="289" customFormat="1" ht="12.75" x14ac:dyDescent="0.25"/>
    <row r="508" s="289" customFormat="1" ht="12.75" x14ac:dyDescent="0.25"/>
    <row r="509" s="289" customFormat="1" ht="12.75" x14ac:dyDescent="0.25"/>
    <row r="510" s="289" customFormat="1" ht="12.75" x14ac:dyDescent="0.25"/>
    <row r="511" s="289" customFormat="1" ht="12.75" x14ac:dyDescent="0.25"/>
    <row r="512" s="289" customFormat="1" ht="12.75" x14ac:dyDescent="0.25"/>
    <row r="513" s="289" customFormat="1" ht="12.75" x14ac:dyDescent="0.25"/>
    <row r="514" s="289" customFormat="1" ht="12.75" x14ac:dyDescent="0.25"/>
    <row r="515" s="289" customFormat="1" ht="12.75" x14ac:dyDescent="0.25"/>
    <row r="516" s="289" customFormat="1" ht="12.75" x14ac:dyDescent="0.25"/>
    <row r="517" s="289" customFormat="1" ht="12.75" x14ac:dyDescent="0.25"/>
    <row r="518" s="289" customFormat="1" ht="12.75" x14ac:dyDescent="0.25"/>
    <row r="519" s="289" customFormat="1" ht="12.75" x14ac:dyDescent="0.25"/>
    <row r="520" s="289" customFormat="1" ht="12.75" x14ac:dyDescent="0.25"/>
    <row r="521" s="289" customFormat="1" ht="12.75" x14ac:dyDescent="0.25"/>
    <row r="522" s="289" customFormat="1" ht="12.75" x14ac:dyDescent="0.25"/>
    <row r="523" s="289" customFormat="1" ht="12.75" x14ac:dyDescent="0.25"/>
    <row r="524" s="289" customFormat="1" ht="12.75" x14ac:dyDescent="0.25"/>
    <row r="525" s="289" customFormat="1" ht="12.75" x14ac:dyDescent="0.25"/>
    <row r="526" s="289" customFormat="1" ht="12.75" x14ac:dyDescent="0.25"/>
    <row r="527" s="289" customFormat="1" ht="12.75" x14ac:dyDescent="0.25"/>
    <row r="528" s="289" customFormat="1" ht="12.75" x14ac:dyDescent="0.25"/>
    <row r="529" s="289" customFormat="1" ht="12.75" x14ac:dyDescent="0.25"/>
  </sheetData>
  <sheetProtection algorithmName="SHA-512" hashValue="iOjbVY6AkFvYAwZ3gj1q+GG+llt9T9uLHknTRdtZ00qdHJKUWJ1gYrS8/79+Jj7S94xeDUtZwDt/tcwMrSzmAg==" saltValue="U4JUdjK/aHWTOf4BrgOAzw==" spinCount="100000" sheet="1" objects="1" scenarios="1"/>
  <mergeCells count="100">
    <mergeCell ref="B74:AV74"/>
    <mergeCell ref="B58:AW58"/>
    <mergeCell ref="B54:Q54"/>
    <mergeCell ref="R54:AB54"/>
    <mergeCell ref="AC54:AL54"/>
    <mergeCell ref="B55:Q55"/>
    <mergeCell ref="R55:AB55"/>
    <mergeCell ref="AC55:AL55"/>
    <mergeCell ref="B86:AW90"/>
    <mergeCell ref="M92:AW93"/>
    <mergeCell ref="AK78:AV82"/>
    <mergeCell ref="C82:G82"/>
    <mergeCell ref="L82:R82"/>
    <mergeCell ref="W82:X82"/>
    <mergeCell ref="AC82:AE82"/>
    <mergeCell ref="L60:Q60"/>
    <mergeCell ref="X60:AC60"/>
    <mergeCell ref="L62:Q62"/>
    <mergeCell ref="U62:V62"/>
    <mergeCell ref="X62:AC62"/>
    <mergeCell ref="AK62:AO62"/>
    <mergeCell ref="G64:J64"/>
    <mergeCell ref="L64:N64"/>
    <mergeCell ref="AF64:AH64"/>
    <mergeCell ref="B65:AW65"/>
    <mergeCell ref="B70:AW70"/>
    <mergeCell ref="AI60:AP60"/>
    <mergeCell ref="B75:AV75"/>
    <mergeCell ref="G77:AI80"/>
    <mergeCell ref="AN46:AV55"/>
    <mergeCell ref="B51:Q51"/>
    <mergeCell ref="R51:AB51"/>
    <mergeCell ref="AC51:AL51"/>
    <mergeCell ref="B52:Q52"/>
    <mergeCell ref="R52:AB52"/>
    <mergeCell ref="AC52:AL52"/>
    <mergeCell ref="B53:Q53"/>
    <mergeCell ref="R53:AB53"/>
    <mergeCell ref="AC53:AL53"/>
    <mergeCell ref="B47:Q48"/>
    <mergeCell ref="R47:AB48"/>
    <mergeCell ref="AC47:AL48"/>
    <mergeCell ref="B71:AV73"/>
    <mergeCell ref="AM33:AW34"/>
    <mergeCell ref="B37:Q38"/>
    <mergeCell ref="R37:AB38"/>
    <mergeCell ref="AC37:AL38"/>
    <mergeCell ref="AN37:AV39"/>
    <mergeCell ref="B39:Q40"/>
    <mergeCell ref="R39:AB40"/>
    <mergeCell ref="AC39:AL40"/>
    <mergeCell ref="AN43:AV44"/>
    <mergeCell ref="B45:Q46"/>
    <mergeCell ref="R45:AB46"/>
    <mergeCell ref="AC45:AL46"/>
    <mergeCell ref="B43:Q44"/>
    <mergeCell ref="R43:AB44"/>
    <mergeCell ref="B1:AW1"/>
    <mergeCell ref="B3:AW3"/>
    <mergeCell ref="AH5:AV5"/>
    <mergeCell ref="BL34:BQ34"/>
    <mergeCell ref="M13:Q13"/>
    <mergeCell ref="R13:S13"/>
    <mergeCell ref="AH13:AV13"/>
    <mergeCell ref="AH15:AV15"/>
    <mergeCell ref="M27:Y27"/>
    <mergeCell ref="B31:AW31"/>
    <mergeCell ref="B19:AW19"/>
    <mergeCell ref="M21:Y21"/>
    <mergeCell ref="M23:Y23"/>
    <mergeCell ref="B32:Q34"/>
    <mergeCell ref="R32:AB34"/>
    <mergeCell ref="AC32:AW32"/>
    <mergeCell ref="AH7:AV7"/>
    <mergeCell ref="AH11:AV11"/>
    <mergeCell ref="B41:Q42"/>
    <mergeCell ref="R41:AB42"/>
    <mergeCell ref="AC41:AL42"/>
    <mergeCell ref="M17:Y17"/>
    <mergeCell ref="AC43:AL44"/>
    <mergeCell ref="B35:Q36"/>
    <mergeCell ref="R35:AB36"/>
    <mergeCell ref="AC35:AL36"/>
    <mergeCell ref="AC33:AL34"/>
    <mergeCell ref="AK77:AV77"/>
    <mergeCell ref="B49:Q50"/>
    <mergeCell ref="R49:AB50"/>
    <mergeCell ref="AC49:AL50"/>
    <mergeCell ref="M5:Q5"/>
    <mergeCell ref="R5:S5"/>
    <mergeCell ref="T5:Y5"/>
    <mergeCell ref="M7:Y7"/>
    <mergeCell ref="M9:Q9"/>
    <mergeCell ref="AH9:AV9"/>
    <mergeCell ref="M11:Y11"/>
    <mergeCell ref="T13:Y13"/>
    <mergeCell ref="M15:Y15"/>
    <mergeCell ref="AH21:AV21"/>
    <mergeCell ref="AH23:AV23"/>
    <mergeCell ref="M25:Y25"/>
  </mergeCells>
  <dataValidations count="12">
    <dataValidation errorStyle="information" allowBlank="1" showInputMessage="1" showErrorMessage="1" error="Données non valides" promptTitle="Données nécessaires" sqref="M21:Y21" xr:uid="{4D0B3558-3BA7-4DA2-B1C7-BE7C7F44A9DD}"/>
    <dataValidation allowBlank="1" showErrorMessage="1" promptTitle="Optiion gestion pilotée du PERCO" sqref="AW66 AW76 AW68:AW69" xr:uid="{02AA412E-B338-4DD7-8C4C-9D91900A9445}"/>
    <dataValidation allowBlank="1" showInputMessage="1" showErrorMessage="1" promptTitle="Gestion pilotée du PERCO-I" prompt="Si vous choisissez la Gestion Pilotée, sélectionnez le type de grille d'allocation et le montant à investir._x000a_Attention vous ne pouvez pas investir sur d'autres fonds._x000a__x000a_En l'absence de choix, les sommes investies sur la grille Prudent." sqref="AJ79" xr:uid="{881F9128-8CCB-4285-9ED5-87ACD059B43E}"/>
    <dataValidation allowBlank="1" showInputMessage="1" showErrorMessage="1" sqref="Z27:IA27 AK18 AN18:AW18 AW13:IA13 AU14" xr:uid="{999412E9-8C54-4526-AF21-C37E767C7C6B}"/>
    <dataValidation allowBlank="1" showInputMessage="1" showErrorMessage="1" promptTitle="Numéro sécurité sociale" prompt="Données obligatoires" sqref="AA22 AA6" xr:uid="{B97C9026-B9C5-4AFC-A2B2-8EB59E65F20B}"/>
    <dataValidation allowBlank="1" showInputMessage="1" showErrorMessage="1" prompt="Merci d'indiquer vos noms et prénoms en majuscules" sqref="Z7:Z8 Z23 Z10 AB23:AG23" xr:uid="{AD96CEFF-DCD2-4D2E-A72F-B4152542904B}"/>
    <dataValidation type="list" allowBlank="1" showInputMessage="1" showErrorMessage="1" promptTitle="Optiion gestion pilotée du PERCO" prompt="Sélectionnez OUI pour activer l'option de gestion pilotée, Attention vous ne pouvez pas investir sur d'autres fonds." sqref="AW56:AW57" xr:uid="{B20A9FD9-6799-4F70-B011-A6876DBEB875}">
      <formula1>$Q$136:$Q$137</formula1>
    </dataValidation>
    <dataValidation type="list" allowBlank="1" showInputMessage="1" showErrorMessage="1" sqref="AN37:AV39" xr:uid="{F930A49E-CEDA-4FAB-B015-215578145EF8}">
      <formula1>$Q$110:$Q$113</formula1>
    </dataValidation>
    <dataValidation type="list" allowBlank="1" showInputMessage="1" showErrorMessage="1" sqref="C77" xr:uid="{614883A9-3BAB-48B8-B7EE-2BB77E169D3D}">
      <formula1>$R$118:$R$119</formula1>
    </dataValidation>
    <dataValidation type="list" allowBlank="1" showInputMessage="1" showErrorMessage="1" promptTitle="Optiion gestion pilotée du PERCO" prompt="Sélectionnez OUI pour activer l'option de gestion pilotée, Attention vous ne pouvez pas investir sur d'autres fonds." sqref="AW64 AW58" xr:uid="{ED34D4FF-329B-4BAC-B470-06C026C0E8CE}">
      <formula1>$Q$111:$Q$112</formula1>
    </dataValidation>
    <dataValidation type="textLength" allowBlank="1" showInputMessage="1" showErrorMessage="1" prompt="Compris en 13 et 15 caractères (la clé n'est pas obligatoire)_x000a_" sqref="M7:Y7" xr:uid="{4B3A58D9-DF86-43EE-99D7-821AECF98438}">
      <formula1>13</formula1>
      <formula2>15</formula2>
    </dataValidation>
    <dataValidation errorStyle="information" allowBlank="1" showInputMessage="1" showErrorMessage="1" error="Données non valides" sqref="AH13:AV13" xr:uid="{F12C08FF-B89D-45FD-A617-FCE52602A994}"/>
  </dataValidations>
  <printOptions horizontalCentered="1"/>
  <pageMargins left="0" right="0" top="0.15748031496062992" bottom="0" header="0" footer="0"/>
  <pageSetup paperSize="9" scale="59" fitToHeight="0" orientation="portrait" r:id="rId1"/>
  <colBreaks count="1" manualBreakCount="1">
    <brk id="5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A0D68A8D-82AE-4B14-96E1-0A700DF26BE6}">
            <xm:f>'Informations Entreprise'!$AM$37="Abondement unilatéral"</xm:f>
            <x14:dxf>
              <font>
                <color theme="0" tint="-4.9989318521683403E-2"/>
              </font>
              <fill>
                <patternFill patternType="gray0625">
                  <bgColor theme="0" tint="-4.9989318521683403E-2"/>
                </patternFill>
              </fill>
            </x14:dxf>
          </x14:cfRule>
          <xm:sqref>R32:AB48 R55 R49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C4ABAC0-7B60-4E35-8856-1A3355FA827F}">
          <x14:formula1>
            <xm:f>Données!$C$21:$C$23</xm:f>
          </x14:formula1>
          <xm:sqref>M15:Y15</xm:sqref>
        </x14:dataValidation>
        <x14:dataValidation type="list" allowBlank="1" showInputMessage="1" showErrorMessage="1" xr:uid="{6544B72D-6EBC-470E-891D-AC1B05136D80}">
          <x14:formula1>
            <xm:f>Données!$C$32:$C$34</xm:f>
          </x14:formula1>
          <xm:sqref>M17:Y17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A2C038"/>
    <pageSetUpPr fitToPage="1"/>
  </sheetPr>
  <dimension ref="A1:X70"/>
  <sheetViews>
    <sheetView showZeros="0" zoomScale="80" zoomScaleNormal="80" workbookViewId="0">
      <selection activeCell="X33" sqref="X33"/>
    </sheetView>
  </sheetViews>
  <sheetFormatPr baseColWidth="10" defaultRowHeight="15" x14ac:dyDescent="0.25"/>
  <cols>
    <col min="1" max="1" width="1.28515625" style="1" customWidth="1"/>
    <col min="2" max="2" width="6.5703125" style="1" customWidth="1"/>
    <col min="3" max="3" width="8.85546875" style="1" customWidth="1"/>
    <col min="4" max="4" width="8.42578125" style="1" customWidth="1"/>
    <col min="5" max="5" width="9.85546875" style="1" customWidth="1"/>
    <col min="6" max="6" width="19.85546875" style="1" customWidth="1"/>
    <col min="7" max="7" width="5.42578125" style="1" customWidth="1"/>
    <col min="8" max="8" width="8.42578125" style="1" customWidth="1"/>
    <col min="9" max="9" width="7" style="1" customWidth="1"/>
    <col min="10" max="10" width="17.7109375" style="1" customWidth="1"/>
    <col min="11" max="11" width="7.42578125" style="1" customWidth="1"/>
    <col min="12" max="12" width="13.5703125" style="1" customWidth="1"/>
    <col min="13" max="15" width="21" style="1" customWidth="1"/>
    <col min="16" max="16" width="19.7109375" style="1" bestFit="1" customWidth="1"/>
    <col min="17" max="17" width="1.28515625" style="1" bestFit="1" customWidth="1"/>
    <col min="18" max="18" width="12.5703125" style="1" hidden="1" customWidth="1"/>
    <col min="19" max="19" width="2.28515625" style="1" hidden="1" customWidth="1"/>
    <col min="20" max="20" width="10.28515625" style="1" hidden="1" customWidth="1"/>
    <col min="21" max="21" width="13.28515625" style="1" hidden="1" customWidth="1"/>
    <col min="22" max="22" width="11.7109375" style="1" hidden="1" customWidth="1"/>
    <col min="23" max="23" width="14.28515625" style="1" hidden="1" customWidth="1"/>
    <col min="24" max="24" width="27.28515625" style="1" customWidth="1"/>
    <col min="25" max="25" width="11.42578125" style="1" customWidth="1"/>
    <col min="26" max="16384" width="11.42578125" style="1"/>
  </cols>
  <sheetData>
    <row r="1" spans="1:21" ht="12.75" customHeight="1" x14ac:dyDescent="0.25">
      <c r="A1" s="631" t="s">
        <v>161</v>
      </c>
      <c r="B1" s="631"/>
      <c r="C1" s="631"/>
      <c r="D1" s="631"/>
      <c r="E1" s="631"/>
      <c r="F1" s="631"/>
      <c r="G1" s="631"/>
      <c r="H1" s="631"/>
      <c r="I1" s="631"/>
      <c r="J1" s="631"/>
      <c r="K1" s="631"/>
      <c r="L1" s="631"/>
      <c r="M1" s="631"/>
      <c r="N1" s="631"/>
      <c r="O1" s="631"/>
      <c r="P1" s="631"/>
      <c r="Q1" s="76"/>
    </row>
    <row r="2" spans="1:21" ht="12.75" customHeight="1" x14ac:dyDescent="0.25">
      <c r="A2" s="631"/>
      <c r="B2" s="631"/>
      <c r="C2" s="631"/>
      <c r="D2" s="631"/>
      <c r="E2" s="631"/>
      <c r="F2" s="631"/>
      <c r="G2" s="631"/>
      <c r="H2" s="631"/>
      <c r="I2" s="631"/>
      <c r="J2" s="631"/>
      <c r="K2" s="631"/>
      <c r="L2" s="631"/>
      <c r="M2" s="631"/>
      <c r="N2" s="631"/>
      <c r="O2" s="631"/>
      <c r="P2" s="631"/>
      <c r="Q2" s="76"/>
    </row>
    <row r="3" spans="1:21" ht="12.75" customHeight="1" x14ac:dyDescent="0.25">
      <c r="A3" s="631"/>
      <c r="B3" s="631"/>
      <c r="C3" s="631"/>
      <c r="D3" s="631"/>
      <c r="E3" s="631"/>
      <c r="F3" s="631"/>
      <c r="G3" s="631"/>
      <c r="H3" s="631"/>
      <c r="I3" s="631"/>
      <c r="J3" s="631"/>
      <c r="K3" s="631"/>
      <c r="L3" s="631"/>
      <c r="M3" s="631"/>
      <c r="N3" s="631"/>
      <c r="O3" s="631"/>
      <c r="P3" s="631"/>
      <c r="Q3" s="76"/>
    </row>
    <row r="4" spans="1:21" ht="18" customHeight="1" x14ac:dyDescent="0.25">
      <c r="A4" s="631"/>
      <c r="B4" s="631"/>
      <c r="C4" s="631"/>
      <c r="D4" s="631"/>
      <c r="E4" s="631"/>
      <c r="F4" s="631"/>
      <c r="G4" s="631"/>
      <c r="H4" s="631"/>
      <c r="I4" s="631"/>
      <c r="J4" s="631"/>
      <c r="K4" s="631"/>
      <c r="L4" s="631"/>
      <c r="M4" s="631"/>
      <c r="N4" s="631"/>
      <c r="O4" s="631"/>
      <c r="P4" s="631"/>
      <c r="Q4" s="76"/>
    </row>
    <row r="5" spans="1:21" ht="18.75" x14ac:dyDescent="0.25">
      <c r="B5" s="632" t="s">
        <v>8</v>
      </c>
      <c r="C5" s="632"/>
      <c r="D5" s="632"/>
      <c r="E5" s="632"/>
      <c r="F5" s="632"/>
      <c r="G5" s="632"/>
      <c r="H5" s="632"/>
      <c r="I5" s="632"/>
      <c r="J5" s="632"/>
      <c r="K5" s="632"/>
      <c r="L5" s="632"/>
      <c r="M5" s="632"/>
      <c r="N5" s="632"/>
      <c r="O5" s="632"/>
      <c r="P5" s="632"/>
      <c r="Q5" s="76"/>
    </row>
    <row r="6" spans="1:21" ht="9" customHeight="1" x14ac:dyDescent="0.25">
      <c r="B6" s="3"/>
      <c r="C6" s="3"/>
      <c r="D6" s="3"/>
      <c r="E6" s="3"/>
      <c r="F6" s="3"/>
      <c r="G6" s="3"/>
      <c r="H6" s="3"/>
      <c r="I6" s="3"/>
      <c r="J6" s="3"/>
      <c r="K6" s="3"/>
      <c r="L6" s="3"/>
      <c r="M6" s="3"/>
      <c r="N6" s="3"/>
      <c r="O6" s="3"/>
      <c r="P6" s="3"/>
      <c r="Q6" s="3"/>
    </row>
    <row r="7" spans="1:21" ht="18" x14ac:dyDescent="0.25">
      <c r="B7" s="633"/>
      <c r="C7" s="633"/>
      <c r="D7" s="633"/>
      <c r="E7" s="633"/>
      <c r="F7" s="633"/>
      <c r="G7" s="633"/>
      <c r="H7" s="633"/>
      <c r="I7" s="633"/>
      <c r="J7" s="633"/>
      <c r="K7" s="633"/>
      <c r="L7" s="633"/>
      <c r="M7" s="633"/>
      <c r="N7" s="633"/>
      <c r="O7" s="633"/>
      <c r="P7" s="633"/>
      <c r="Q7" s="77"/>
    </row>
    <row r="8" spans="1:21" ht="18.75" customHeight="1" x14ac:dyDescent="0.25">
      <c r="B8" s="6" t="s">
        <v>1</v>
      </c>
      <c r="C8" s="7"/>
      <c r="D8" s="7"/>
      <c r="E8" s="110">
        <f>'Informations Entreprise'!$L$9</f>
        <v>0</v>
      </c>
      <c r="F8" s="8"/>
      <c r="G8" s="8"/>
      <c r="H8" s="8"/>
      <c r="I8" s="9"/>
      <c r="J8" s="10"/>
      <c r="K8" s="10"/>
      <c r="L8" s="10"/>
      <c r="M8" s="10"/>
      <c r="N8" s="10"/>
      <c r="O8" s="5"/>
      <c r="P8" s="5"/>
      <c r="Q8" s="5"/>
      <c r="R8" s="98"/>
      <c r="U8" s="335"/>
    </row>
    <row r="9" spans="1:21" ht="9.75" customHeight="1" x14ac:dyDescent="0.25">
      <c r="B9" s="6"/>
      <c r="C9" s="7"/>
      <c r="D9" s="7"/>
      <c r="E9" s="8"/>
      <c r="F9" s="8"/>
      <c r="G9" s="8"/>
      <c r="H9" s="8"/>
      <c r="I9" s="9"/>
      <c r="J9" s="10"/>
      <c r="K9" s="10"/>
      <c r="L9" s="10"/>
      <c r="M9" s="10"/>
      <c r="N9" s="10"/>
      <c r="O9" s="5"/>
      <c r="P9" s="5"/>
      <c r="Q9" s="5"/>
      <c r="R9" s="98"/>
      <c r="U9" s="335"/>
    </row>
    <row r="10" spans="1:21" ht="18.75" customHeight="1" x14ac:dyDescent="0.25">
      <c r="B10" s="6" t="s">
        <v>9</v>
      </c>
      <c r="C10" s="7"/>
      <c r="D10" s="7"/>
      <c r="E10" s="634">
        <f>'Informations Entreprise'!$L$11</f>
        <v>0</v>
      </c>
      <c r="F10" s="635"/>
      <c r="G10" s="635"/>
      <c r="H10" s="635"/>
      <c r="I10" s="635"/>
      <c r="J10" s="635"/>
      <c r="K10" s="635"/>
      <c r="L10" s="635"/>
      <c r="M10" s="635"/>
      <c r="N10" s="635"/>
      <c r="O10" s="635"/>
      <c r="P10" s="636"/>
      <c r="Q10" s="5"/>
      <c r="R10" s="98"/>
      <c r="U10" s="336"/>
    </row>
    <row r="11" spans="1:21" ht="8.25" customHeight="1" x14ac:dyDescent="0.25">
      <c r="B11" s="6"/>
      <c r="C11" s="5"/>
      <c r="D11" s="5"/>
      <c r="E11" s="11"/>
      <c r="F11" s="11"/>
      <c r="G11" s="11"/>
      <c r="H11" s="11"/>
      <c r="I11" s="11"/>
      <c r="J11" s="11"/>
      <c r="K11" s="11"/>
      <c r="L11" s="11"/>
      <c r="M11" s="11"/>
      <c r="N11" s="11"/>
      <c r="O11" s="11"/>
      <c r="P11" s="5"/>
      <c r="Q11" s="5"/>
      <c r="R11" s="98"/>
    </row>
    <row r="12" spans="1:21" ht="16.5" customHeight="1" x14ac:dyDescent="0.25">
      <c r="B12" s="5"/>
      <c r="C12" s="5"/>
      <c r="D12" s="5"/>
      <c r="E12" s="5"/>
      <c r="F12" s="5"/>
      <c r="G12" s="5"/>
      <c r="H12" s="5"/>
      <c r="I12" s="5"/>
      <c r="J12" s="5"/>
      <c r="K12" s="5"/>
      <c r="L12" s="5"/>
      <c r="M12" s="5"/>
      <c r="N12" s="5"/>
      <c r="O12" s="5"/>
      <c r="P12" s="5"/>
      <c r="Q12" s="5"/>
      <c r="R12" s="96"/>
    </row>
    <row r="13" spans="1:21" s="99" customFormat="1" ht="16.5" customHeight="1" x14ac:dyDescent="0.25">
      <c r="B13" s="100" t="s">
        <v>30</v>
      </c>
      <c r="C13" s="91"/>
      <c r="D13" s="91"/>
      <c r="E13" s="91"/>
      <c r="F13" s="91"/>
      <c r="G13" s="91"/>
      <c r="H13" s="91"/>
      <c r="I13" s="91"/>
      <c r="J13" s="91"/>
      <c r="K13" s="91"/>
      <c r="L13" s="91"/>
      <c r="M13" s="91"/>
      <c r="N13" s="91"/>
      <c r="O13" s="91"/>
      <c r="P13" s="92"/>
      <c r="Q13" s="89"/>
      <c r="R13" s="2"/>
    </row>
    <row r="14" spans="1:21" s="99" customFormat="1" ht="10.5" customHeight="1" x14ac:dyDescent="0.25">
      <c r="B14" s="93"/>
      <c r="C14" s="89"/>
      <c r="D14" s="89"/>
      <c r="E14" s="89"/>
      <c r="F14" s="89"/>
      <c r="G14" s="89"/>
      <c r="H14" s="89"/>
      <c r="I14" s="89"/>
      <c r="J14" s="89"/>
      <c r="K14" s="89"/>
      <c r="L14" s="89"/>
      <c r="M14" s="89"/>
      <c r="N14" s="89"/>
      <c r="O14" s="89"/>
      <c r="P14" s="94"/>
      <c r="Q14" s="89"/>
      <c r="R14" s="2"/>
    </row>
    <row r="15" spans="1:21" s="99" customFormat="1" ht="16.5" customHeight="1" x14ac:dyDescent="0.25">
      <c r="B15" s="114" t="s">
        <v>74</v>
      </c>
      <c r="C15" s="89"/>
      <c r="D15" s="90" t="s">
        <v>28</v>
      </c>
      <c r="E15" s="147">
        <f>'Informations Entreprise'!Q22</f>
        <v>0</v>
      </c>
      <c r="F15" s="637" t="s">
        <v>49</v>
      </c>
      <c r="G15" s="638"/>
      <c r="H15" s="639">
        <f>IF(ISBLANK('Informations Entreprise'!AC22),3709.44,'Informations Entreprise'!$AC$22)</f>
        <v>3709.44</v>
      </c>
      <c r="I15" s="640"/>
      <c r="J15" s="638" t="s">
        <v>48</v>
      </c>
      <c r="K15" s="638"/>
      <c r="L15" s="148">
        <f>IF(ISBLANK('Informations Entreprise'!$AI$30),H15*0.903,H15)</f>
        <v>3349.6243200000004</v>
      </c>
      <c r="N15" s="89"/>
      <c r="O15" s="89"/>
      <c r="P15" s="94"/>
      <c r="Q15" s="89"/>
      <c r="R15" s="2"/>
    </row>
    <row r="16" spans="1:21" s="99" customFormat="1" ht="16.5" customHeight="1" x14ac:dyDescent="0.25">
      <c r="B16" s="93"/>
      <c r="C16" s="89"/>
      <c r="D16" s="89"/>
      <c r="E16" s="89"/>
      <c r="F16" s="89"/>
      <c r="G16" s="89"/>
      <c r="H16" s="89"/>
      <c r="I16" s="89"/>
      <c r="J16" s="89"/>
      <c r="K16" s="89"/>
      <c r="L16" s="89"/>
      <c r="M16" s="89"/>
      <c r="N16" s="89"/>
      <c r="O16" s="89"/>
      <c r="P16" s="94"/>
      <c r="Q16" s="89"/>
      <c r="R16" s="2"/>
    </row>
    <row r="17" spans="2:24" s="99" customFormat="1" ht="16.5" customHeight="1" x14ac:dyDescent="0.25">
      <c r="B17" s="114" t="s">
        <v>90</v>
      </c>
      <c r="C17" s="89"/>
      <c r="D17" s="90" t="s">
        <v>28</v>
      </c>
      <c r="E17" s="147">
        <f>'Informations Entreprise'!Q26</f>
        <v>0</v>
      </c>
      <c r="F17" s="637" t="s">
        <v>49</v>
      </c>
      <c r="G17" s="638"/>
      <c r="H17" s="639">
        <f>IF(ISBLANK('Informations Entreprise'!AC26),7418.88,'Informations Entreprise'!$AC$26)</f>
        <v>7418.88</v>
      </c>
      <c r="I17" s="640"/>
      <c r="J17" s="638" t="s">
        <v>48</v>
      </c>
      <c r="K17" s="638"/>
      <c r="L17" s="148">
        <f>IF(ISBLANK('Informations Entreprise'!$AI$30),H17*0.903,H17)</f>
        <v>6699.2486400000007</v>
      </c>
      <c r="N17" s="89"/>
      <c r="O17" s="89"/>
      <c r="P17" s="94"/>
      <c r="Q17" s="89"/>
      <c r="R17" s="2"/>
    </row>
    <row r="18" spans="2:24" ht="6" customHeight="1" x14ac:dyDescent="0.25">
      <c r="B18" s="95"/>
      <c r="C18" s="51"/>
      <c r="D18" s="51"/>
      <c r="E18" s="51"/>
      <c r="F18" s="51"/>
      <c r="G18" s="51"/>
      <c r="H18" s="51"/>
      <c r="I18" s="51"/>
      <c r="J18" s="51"/>
      <c r="K18" s="51"/>
      <c r="L18" s="51"/>
      <c r="M18" s="51"/>
      <c r="N18" s="51"/>
      <c r="O18" s="51"/>
      <c r="P18" s="52"/>
      <c r="Q18" s="5"/>
      <c r="R18" s="96"/>
    </row>
    <row r="19" spans="2:24" ht="6" customHeight="1" x14ac:dyDescent="0.25">
      <c r="B19" s="5"/>
      <c r="C19" s="5"/>
      <c r="D19" s="5"/>
      <c r="E19" s="5"/>
      <c r="F19" s="5"/>
      <c r="G19" s="5"/>
      <c r="H19" s="5"/>
      <c r="I19" s="5"/>
      <c r="J19" s="5"/>
      <c r="K19" s="5"/>
      <c r="L19" s="5"/>
      <c r="M19" s="5"/>
      <c r="N19" s="5"/>
      <c r="O19" s="5"/>
      <c r="P19" s="5"/>
      <c r="Q19" s="5"/>
      <c r="R19" s="96"/>
    </row>
    <row r="20" spans="2:24" ht="24" customHeight="1" x14ac:dyDescent="0.4">
      <c r="B20" s="12" t="s">
        <v>10</v>
      </c>
      <c r="C20" s="13"/>
      <c r="D20" s="13"/>
      <c r="E20" s="13"/>
      <c r="F20" s="14"/>
      <c r="G20" s="14"/>
      <c r="H20" s="14"/>
      <c r="I20" s="5"/>
      <c r="J20" s="5"/>
      <c r="K20" s="5"/>
      <c r="L20" s="5"/>
      <c r="M20" s="5"/>
      <c r="N20" s="111"/>
      <c r="O20" s="5"/>
      <c r="P20" s="5"/>
      <c r="Q20" s="5"/>
    </row>
    <row r="21" spans="2:24" ht="16.5" customHeight="1" x14ac:dyDescent="0.25">
      <c r="B21" s="5"/>
      <c r="C21" s="5"/>
      <c r="D21" s="5"/>
      <c r="E21" s="5"/>
      <c r="F21" s="5"/>
      <c r="G21" s="5"/>
      <c r="H21" s="5"/>
      <c r="I21" s="5"/>
      <c r="J21" s="5"/>
      <c r="K21" s="5"/>
      <c r="L21" s="5"/>
      <c r="M21" s="5"/>
      <c r="N21" s="5"/>
      <c r="O21" s="5"/>
      <c r="P21" s="5"/>
      <c r="Q21" s="5"/>
    </row>
    <row r="22" spans="2:24" ht="57.75" customHeight="1" x14ac:dyDescent="0.25">
      <c r="B22" s="629" t="s">
        <v>113</v>
      </c>
      <c r="C22" s="629"/>
      <c r="D22" s="629"/>
      <c r="E22" s="629"/>
      <c r="F22" s="630" t="s">
        <v>52</v>
      </c>
      <c r="G22" s="630"/>
      <c r="H22" s="630"/>
      <c r="I22" s="630"/>
      <c r="J22" s="630" t="s">
        <v>53</v>
      </c>
      <c r="K22" s="630"/>
      <c r="L22" s="141" t="s">
        <v>36</v>
      </c>
      <c r="M22" s="407" t="str">
        <f>IF('Informations Entreprise'!AM37="Abondement unilatéral", "Montant de l'abondement unilatéral sur le PERCOL"," Montant de l’épargnant")</f>
        <v xml:space="preserve"> Montant de l’épargnant</v>
      </c>
      <c r="N22" s="142" t="s">
        <v>85</v>
      </c>
      <c r="O22" s="142" t="s">
        <v>102</v>
      </c>
      <c r="P22" s="142" t="s">
        <v>162</v>
      </c>
      <c r="Q22" s="5"/>
      <c r="R22" s="101"/>
      <c r="T22" s="334" t="s">
        <v>98</v>
      </c>
      <c r="U22" s="334" t="s">
        <v>99</v>
      </c>
      <c r="V22" s="334" t="s">
        <v>100</v>
      </c>
      <c r="W22" s="334" t="s">
        <v>101</v>
      </c>
    </row>
    <row r="23" spans="2:24" ht="46.5" customHeight="1" x14ac:dyDescent="0.25">
      <c r="B23" s="606">
        <f>'Bulletin 1'!$M$7</f>
        <v>0</v>
      </c>
      <c r="C23" s="606"/>
      <c r="D23" s="606"/>
      <c r="E23" s="606"/>
      <c r="F23" s="606">
        <f>'Bulletin 1'!$T$5</f>
        <v>0</v>
      </c>
      <c r="G23" s="606"/>
      <c r="H23" s="606"/>
      <c r="I23" s="606"/>
      <c r="J23" s="606">
        <f>'Bulletin 1'!$AH$5</f>
        <v>0</v>
      </c>
      <c r="K23" s="606"/>
      <c r="L23" s="143" t="str">
        <f>IF('Bulletin 1'!$M$15="Salarié","TS",IF('Bulletin 1'!$M$15="Non salarié","TNS",IF('Bulletin 1'!$M$15="","")))</f>
        <v/>
      </c>
      <c r="M23" s="144">
        <f>'Bulletin 1'!$AK$62</f>
        <v>0</v>
      </c>
      <c r="N23" s="145" t="str" cm="1">
        <f t="array" ref="N23">IF(L23="","",IF(case_CSG="",IF(L23="TS",MIN(T23*(1-CSGCRDS),'Bulletin 1'!$L$62*($E$15*(1-CSGCRDS))),IF(L23="TNS",MIN(T23,'Bulletin 1'!$L$62*E$15))),IF(L23="TS",MIN(T23,'Bulletin 1'!$L$62*($E$15)),IF(L23="TNS",MIN(T23,'Bulletin 1'!$L$62*E$15)))))</f>
        <v/>
      </c>
      <c r="O23" s="145" t="str">
        <f>IF(L23="","",IF(case_CSG="",IF(L23="TS",MIN(V23*(1-CSGCRDS),'Bulletin 1'!$X$62*($E$17*(1-CSGCRDS))),IF(L23="TNS",MIN(V23,'Bulletin 1'!$X$62*E$17))),IF(L23="TS",MIN(V23,'Bulletin 1'!$X$62*($E$17)),IF(L23="TNS",MIN(V23,'Bulletin 1'!$X$62*E$17)))))</f>
        <v/>
      </c>
      <c r="P23" s="348">
        <f>IFERROR(SUM(M23:O23),0)</f>
        <v>0</v>
      </c>
      <c r="Q23" s="112" t="str">
        <f t="shared" ref="Q23:Q32" si="0">IF(AND(M23&gt;0,S23=0),"Sélectionnez le statut"," ")</f>
        <v xml:space="preserve"> </v>
      </c>
      <c r="R23" s="102" t="str">
        <f>IF(ISERROR(8%*#REF!),"",8%*#REF!)</f>
        <v/>
      </c>
      <c r="S23" s="113">
        <f>COUNTA('Informations Entreprise'!#REF!)</f>
        <v>1</v>
      </c>
      <c r="T23" s="150">
        <f>IF(ISBLANK('Informations Entreprise'!$AC$22),U23,'Informations Entreprise'!$AC$22)</f>
        <v>3709.44</v>
      </c>
      <c r="U23" s="150">
        <v>3709.44</v>
      </c>
      <c r="V23" s="151">
        <f>IF(ISBLANK('Informations Entreprise'!$AC$26),W23,'Informations Entreprise'!$AC$26)</f>
        <v>7418.88</v>
      </c>
      <c r="W23" s="151">
        <v>7418.88</v>
      </c>
      <c r="X23" s="446" t="str">
        <f>IF(AND(ISBLANK('Bulletin 1'!$M$17),'Informations Entreprise'!$AM$37="Prime de partage de la valeur"),"L'information Salaire est à renseigner dans le bulletin 1","")</f>
        <v/>
      </c>
    </row>
    <row r="24" spans="2:24" ht="46.5" customHeight="1" x14ac:dyDescent="0.25">
      <c r="B24" s="606">
        <f>'Bulletin 2'!$M$7</f>
        <v>0</v>
      </c>
      <c r="C24" s="606"/>
      <c r="D24" s="606"/>
      <c r="E24" s="606"/>
      <c r="F24" s="606">
        <f>'Bulletin 2'!$T$5</f>
        <v>0</v>
      </c>
      <c r="G24" s="606"/>
      <c r="H24" s="606"/>
      <c r="I24" s="606"/>
      <c r="J24" s="606">
        <f>'Bulletin 2'!$AH$5</f>
        <v>0</v>
      </c>
      <c r="K24" s="606"/>
      <c r="L24" s="143" t="str">
        <f>IF('Bulletin 2'!$M$15="Salarié","TS",IF('Bulletin 2'!$M$15="Non salarié","TNS",IF('Bulletin 2'!$M$15="","")))</f>
        <v/>
      </c>
      <c r="M24" s="144">
        <f>'Bulletin 2'!$AK$62</f>
        <v>0</v>
      </c>
      <c r="N24" s="145" t="str">
        <f>IF(L24="","",IF(case_CSG="",IF(L24="TS",MIN(T24*(1-CSGCRDS),'Bulletin 2'!$L$62*($E$15*(1-CSGCRDS))),IF(L24="TNS",MIN(T24,'Bulletin 2'!$L$62*E$15))),IF(L24="TS",MIN(T24,'Bulletin 2'!$L$62*($E$15)),IF(L24="TNS",MIN(T24,'Bulletin 2'!$L$62*E$15)))))</f>
        <v/>
      </c>
      <c r="O24" s="145" t="str">
        <f>IF(L24="","",IF(case_CSG="",IF(L24="TS",MIN(V24*(1-CSGCRDS),'Bulletin 2'!$X$62*($E$17*(1-CSGCRDS))),IF(L24="TNS",MIN(V24,'Bulletin 2'!$X$62*E$17))),IF(L24="TS",MIN(V24,'Bulletin 2'!$X$62*($E$17)),IF(L24="TNS",MIN(V24,'Bulletin 2'!$X$62*E$17)))))</f>
        <v/>
      </c>
      <c r="P24" s="146">
        <f t="shared" ref="P24:P29" si="1">IFERROR(M24+N24+O24,0)</f>
        <v>0</v>
      </c>
      <c r="Q24" s="112" t="str">
        <f t="shared" si="0"/>
        <v xml:space="preserve"> </v>
      </c>
      <c r="R24" s="102" t="str">
        <f>IF(ISERROR(8%*#REF!),"",8%*#REF!)</f>
        <v/>
      </c>
      <c r="S24" s="113">
        <f>COUNTA('Informations Entreprise'!#REF!)</f>
        <v>1</v>
      </c>
      <c r="T24" s="150">
        <f>IF(ISBLANK('Informations Entreprise'!$AC$22),U24,'Informations Entreprise'!$AC$22)</f>
        <v>3709.44</v>
      </c>
      <c r="U24" s="150">
        <v>3709.44</v>
      </c>
      <c r="V24" s="151">
        <f>IF(ISBLANK('Informations Entreprise'!$AC$26),W24,'Informations Entreprise'!$AC$26)</f>
        <v>7418.88</v>
      </c>
      <c r="W24" s="151">
        <v>7418.88</v>
      </c>
      <c r="X24" s="446" t="str">
        <f>IF(AND(ISBLANK('Bulletin 2'!$M$17),'Informations Entreprise'!$AM$37="Prime de partage de la valeur"),"L'information Salaire est à renseigner dans le bulletin 2","")</f>
        <v/>
      </c>
    </row>
    <row r="25" spans="2:24" ht="46.5" customHeight="1" x14ac:dyDescent="0.25">
      <c r="B25" s="606">
        <f>'Bulletin 3'!$M$7</f>
        <v>0</v>
      </c>
      <c r="C25" s="606"/>
      <c r="D25" s="606"/>
      <c r="E25" s="606"/>
      <c r="F25" s="606">
        <f>'Bulletin 3'!$T$5</f>
        <v>0</v>
      </c>
      <c r="G25" s="606"/>
      <c r="H25" s="606"/>
      <c r="I25" s="606"/>
      <c r="J25" s="606">
        <f>'Bulletin 3'!$AH$5</f>
        <v>0</v>
      </c>
      <c r="K25" s="606"/>
      <c r="L25" s="143" t="str">
        <f>IF('Bulletin 3'!$M$15="Salarié","TS",IF('Bulletin 3'!$M$15="Non salarié","TNS",IF('Bulletin 3'!$M$15="","")))</f>
        <v/>
      </c>
      <c r="M25" s="144">
        <f>'Bulletin 3'!$AK$62</f>
        <v>0</v>
      </c>
      <c r="N25" s="145" t="str">
        <f>IF(L25="","",IF(case_CSG="",IF(L25="TS",MIN(T25*(1-CSGCRDS),'Bulletin 3'!$L$62*($E$15*(1-CSGCRDS))),IF(L25="TNS",MIN(T25,'Bulletin 3'!$L$62*E$15))),IF(L25="TS",MIN(T25,'Bulletin 3'!$L$62*($E$15)),IF(L25="TNS",MIN(T25,'Bulletin 3'!$L$62*E$15)))))</f>
        <v/>
      </c>
      <c r="O25" s="145" t="str">
        <f>IF(L25="","",IF(case_CSG="",IF(L25="TS",MIN(V25*(1-CSGCRDS),'Bulletin 3'!$X$62*($E$17*(1-CSGCRDS))),IF(L25="TNS",MIN(V25,'Bulletin 3'!$X$62*E$17))),IF(L25="TS",MIN(V25,'Bulletin 3'!$X$62*($E$17)),IF(L25="TNS",MIN(V25,'Bulletin 3'!$X$62*E$17)))))</f>
        <v/>
      </c>
      <c r="P25" s="146">
        <f t="shared" si="1"/>
        <v>0</v>
      </c>
      <c r="Q25" s="112" t="str">
        <f t="shared" si="0"/>
        <v xml:space="preserve"> </v>
      </c>
      <c r="R25" s="102" t="str">
        <f>IF(ISERROR(8%*#REF!),"",8%*#REF!)</f>
        <v/>
      </c>
      <c r="S25" s="113">
        <f>COUNTA('Informations Entreprise'!#REF!)</f>
        <v>1</v>
      </c>
      <c r="T25" s="150">
        <f>IF(ISBLANK('Informations Entreprise'!$AC$22),U25,'Informations Entreprise'!$AC$22)</f>
        <v>3709.44</v>
      </c>
      <c r="U25" s="150">
        <v>3709.44</v>
      </c>
      <c r="V25" s="151">
        <f>IF(ISBLANK('Informations Entreprise'!$AC$26),W25,'Informations Entreprise'!$AC$26)</f>
        <v>7418.88</v>
      </c>
      <c r="W25" s="151">
        <v>7418.88</v>
      </c>
      <c r="X25" s="446" t="str">
        <f>IF(AND(ISBLANK('Bulletin 3'!$M$17),'Informations Entreprise'!$AM$37="Prime de partage de la valeur"),"L'information Salaire est à renseigner dans le bulletin 3","")</f>
        <v/>
      </c>
    </row>
    <row r="26" spans="2:24" ht="46.5" customHeight="1" x14ac:dyDescent="0.25">
      <c r="B26" s="606">
        <f>'Bulletin 4'!$M$7</f>
        <v>0</v>
      </c>
      <c r="C26" s="606"/>
      <c r="D26" s="606"/>
      <c r="E26" s="606"/>
      <c r="F26" s="606">
        <f>'Bulletin 4'!$T$5</f>
        <v>0</v>
      </c>
      <c r="G26" s="606"/>
      <c r="H26" s="606"/>
      <c r="I26" s="606"/>
      <c r="J26" s="606">
        <f>'Bulletin 4'!$AH$5</f>
        <v>0</v>
      </c>
      <c r="K26" s="606"/>
      <c r="L26" s="143" t="str">
        <f>IF('Bulletin 4'!$M$15="Salarié","TS",IF('Bulletin 4'!$M$15="Non salarié","TNS",IF('Bulletin 4'!$M$15="","")))</f>
        <v/>
      </c>
      <c r="M26" s="144">
        <f>'Bulletin 4'!$AK$62</f>
        <v>0</v>
      </c>
      <c r="N26" s="145" t="str">
        <f>IF(L26="","",IF(case_CSG="",IF(L26="TS",MIN(T26*(1-CSGCRDS),'Bulletin 4'!$L$62*($E$15*(1-CSGCRDS))),IF(L26="TNS",MIN(T26,'Bulletin 4'!$L$62*E$15))),IF(L26="TS",MIN(T26,'Bulletin 4'!$L$62*($E$15)),IF(L26="TNS",MIN(T26,'Bulletin 4'!$L$62*E$15)))))</f>
        <v/>
      </c>
      <c r="O26" s="145" t="str">
        <f>IF(L26="","",IF(case_CSG="",IF(L26="TS",MIN(V26*(1-CSGCRDS),'Bulletin 4'!$X$62*($E$17*(1-CSGCRDS))),IF(L26="TNS",MIN(V26,'Bulletin 4'!$X$62*E$17))),IF(L26="TS",MIN(V26,'Bulletin 4'!$X$62*($E$17)),IF(L26="TNS",MIN(V26,'Bulletin 4'!$X$62*E$17)))))</f>
        <v/>
      </c>
      <c r="P26" s="146">
        <f t="shared" si="1"/>
        <v>0</v>
      </c>
      <c r="Q26" s="112" t="str">
        <f t="shared" si="0"/>
        <v xml:space="preserve"> </v>
      </c>
      <c r="R26" s="102" t="str">
        <f>IF(ISERROR(8%*#REF!),"",8%*#REF!)</f>
        <v/>
      </c>
      <c r="S26" s="113">
        <f>COUNTA('Informations Entreprise'!#REF!)</f>
        <v>1</v>
      </c>
      <c r="T26" s="150">
        <f>IF(ISBLANK('Informations Entreprise'!$AC$22),U26,'Informations Entreprise'!$AC$22)</f>
        <v>3709.44</v>
      </c>
      <c r="U26" s="150">
        <v>3709.44</v>
      </c>
      <c r="V26" s="151">
        <f>IF(ISBLANK('Informations Entreprise'!$AC$26),W26,'Informations Entreprise'!$AC$26)</f>
        <v>7418.88</v>
      </c>
      <c r="W26" s="151">
        <v>7418.88</v>
      </c>
      <c r="X26" s="446" t="str">
        <f>IF(AND(ISBLANK('Bulletin 4'!$M$17),'Informations Entreprise'!$AM$37="Prime de partage de la valeur"),"L'information Salaire est à renseigner dans le bulletin 4","")</f>
        <v/>
      </c>
    </row>
    <row r="27" spans="2:24" ht="46.5" customHeight="1" x14ac:dyDescent="0.25">
      <c r="B27" s="606">
        <f>'Bulletin 5'!$M$7</f>
        <v>0</v>
      </c>
      <c r="C27" s="606"/>
      <c r="D27" s="606"/>
      <c r="E27" s="606"/>
      <c r="F27" s="606">
        <f>'Bulletin 5'!$T$5</f>
        <v>0</v>
      </c>
      <c r="G27" s="606"/>
      <c r="H27" s="606"/>
      <c r="I27" s="606"/>
      <c r="J27" s="606">
        <f>'Bulletin 5'!$AH$5</f>
        <v>0</v>
      </c>
      <c r="K27" s="606"/>
      <c r="L27" s="143" t="str">
        <f>IF('Bulletin 5'!$M$15="Salarié","TS",IF('Bulletin 5'!$M$15="Non salarié","TNS",IF('Bulletin 5'!$M$15="","")))</f>
        <v/>
      </c>
      <c r="M27" s="144">
        <f>'Bulletin 5'!$AK$62</f>
        <v>0</v>
      </c>
      <c r="N27" s="145" t="str">
        <f>IF(L27="","",IF(case_CSG="",IF(L27="TS",MIN(T27*(1-CSGCRDS),'Bulletin 5'!$L$62*($E$15*(1-CSGCRDS))),IF(L27="TNS",MIN(T27,'Bulletin 5'!$L$62*E$15))),IF(L27="TS",MIN(T27,'Bulletin 5'!$L$62*($E$15)),IF(L27="TNS",MIN(T27,'Bulletin 5'!$L$62*E$15)))))</f>
        <v/>
      </c>
      <c r="O27" s="145" t="str">
        <f>IF(L27="","",IF(case_CSG="",IF(L27="TS",MIN(V27*(1-CSGCRDS),'Bulletin 5'!$X$62*($E$17*(1-CSGCRDS))),IF(L27="TNS",MIN(V27,'Bulletin 5'!$X$62*E$17))),IF(L27="TS",MIN(V27,'Bulletin 5'!$X$62*($E$17)),IF(L27="TNS",MIN(V27,'Bulletin 5'!$X$62*E$17)))))</f>
        <v/>
      </c>
      <c r="P27" s="146">
        <f t="shared" si="1"/>
        <v>0</v>
      </c>
      <c r="Q27" s="112" t="str">
        <f t="shared" si="0"/>
        <v xml:space="preserve"> </v>
      </c>
      <c r="R27" s="102" t="str">
        <f>IF(ISERROR(8%*#REF!),"",8%*#REF!)</f>
        <v/>
      </c>
      <c r="S27" s="113">
        <f>COUNTA('Informations Entreprise'!#REF!)</f>
        <v>1</v>
      </c>
      <c r="T27" s="150">
        <f>IF(ISBLANK('Informations Entreprise'!$AC$22),U27,'Informations Entreprise'!$AC$22)</f>
        <v>3709.44</v>
      </c>
      <c r="U27" s="150">
        <v>3709.44</v>
      </c>
      <c r="V27" s="151">
        <f>IF(ISBLANK('Informations Entreprise'!$AC$26),W27,'Informations Entreprise'!$AC$26)</f>
        <v>7418.88</v>
      </c>
      <c r="W27" s="151">
        <v>7418.88</v>
      </c>
      <c r="X27" s="446" t="str">
        <f>IF(AND(ISBLANK('Bulletin 5'!$M$17),'Informations Entreprise'!$AM$37="Prime de partage de la valeur"),"L'information Salaire est à renseigner dans le bulletin 5","")</f>
        <v/>
      </c>
    </row>
    <row r="28" spans="2:24" ht="46.5" customHeight="1" x14ac:dyDescent="0.25">
      <c r="B28" s="606">
        <f>'Bulletin 6'!$M$7</f>
        <v>0</v>
      </c>
      <c r="C28" s="606"/>
      <c r="D28" s="606"/>
      <c r="E28" s="606"/>
      <c r="F28" s="606">
        <f>'Bulletin 6'!$T$5</f>
        <v>0</v>
      </c>
      <c r="G28" s="606"/>
      <c r="H28" s="606"/>
      <c r="I28" s="606"/>
      <c r="J28" s="606">
        <f>'Bulletin 6'!$AH$5</f>
        <v>0</v>
      </c>
      <c r="K28" s="606"/>
      <c r="L28" s="143" t="str">
        <f>IF('Bulletin 6'!$M$15="Salarié","TS",IF('Bulletin 6'!$M$15="Non salarié","TNS",IF('Bulletin 6'!$M$15="","")))</f>
        <v/>
      </c>
      <c r="M28" s="144">
        <f>'Bulletin 6'!$AK$62</f>
        <v>0</v>
      </c>
      <c r="N28" s="145" t="str">
        <f>IF(L28="","",IF(case_CSG="",IF(L28="TS",MIN(T28*(1-CSGCRDS),'Bulletin 6'!$L$62*($E$15*(1-CSGCRDS))),IF(L28="TNS",MIN(T28,'Bulletin 6'!$L$62*E$15))),IF(L28="TS",MIN(T28,'Bulletin 6'!$L$62*($E$15)),IF(L28="TNS",MIN(T28,'Bulletin 6'!$L$62*E$15)))))</f>
        <v/>
      </c>
      <c r="O28" s="145" t="str">
        <f>IF(L28="","",IF(case_CSG="",IF(L28="TS",MIN(V28*(1-CSGCRDS),'Bulletin 6'!$X$62*($E$17*(1-CSGCRDS))),IF(L28="TNS",MIN(V28,'Bulletin 6'!$X$62*E$17))),IF(L28="TS",MIN(V28,'Bulletin 6'!$X$62*($E$17)),IF(L28="TNS",MIN(V28,'Bulletin 6'!$X$62*E$17)))))</f>
        <v/>
      </c>
      <c r="P28" s="146">
        <f t="shared" si="1"/>
        <v>0</v>
      </c>
      <c r="Q28" s="112" t="str">
        <f t="shared" si="0"/>
        <v xml:space="preserve"> </v>
      </c>
      <c r="R28" s="102" t="str">
        <f>IF(ISERROR(8%*#REF!),"",8%*#REF!)</f>
        <v/>
      </c>
      <c r="S28" s="113">
        <f>COUNTA('Informations Entreprise'!#REF!)</f>
        <v>1</v>
      </c>
      <c r="T28" s="150">
        <f>IF(ISBLANK('Informations Entreprise'!$AC$22),U28,'Informations Entreprise'!$AC$22)</f>
        <v>3709.44</v>
      </c>
      <c r="U28" s="150">
        <v>3709.44</v>
      </c>
      <c r="V28" s="151">
        <f>IF(ISBLANK('Informations Entreprise'!$AC$26),W28,'Informations Entreprise'!$AC$26)</f>
        <v>7418.88</v>
      </c>
      <c r="W28" s="151">
        <v>7418.88</v>
      </c>
      <c r="X28" s="446" t="str">
        <f>IF(AND(ISBLANK('Bulletin 6'!$M$17),'Informations Entreprise'!$AM$37="Prime de partage de la valeur"),"L'information Salaire est à renseigner dans le bulletin 6","")</f>
        <v/>
      </c>
    </row>
    <row r="29" spans="2:24" ht="46.5" customHeight="1" x14ac:dyDescent="0.25">
      <c r="B29" s="606">
        <f>'Bulletin 7'!$M$7</f>
        <v>0</v>
      </c>
      <c r="C29" s="606"/>
      <c r="D29" s="606"/>
      <c r="E29" s="606"/>
      <c r="F29" s="606">
        <f>'Bulletin 7'!$T$5</f>
        <v>0</v>
      </c>
      <c r="G29" s="606"/>
      <c r="H29" s="606"/>
      <c r="I29" s="606"/>
      <c r="J29" s="606">
        <f>'Bulletin 7'!$AH$5</f>
        <v>0</v>
      </c>
      <c r="K29" s="606"/>
      <c r="L29" s="143" t="str">
        <f>IF('Bulletin 7'!$M$15="Salarié","TS",IF('Bulletin 7'!$M$15="Non salarié","TNS",IF('Bulletin 7'!$M$15="","")))</f>
        <v/>
      </c>
      <c r="M29" s="144">
        <f>'Bulletin 7'!$AK$62</f>
        <v>0</v>
      </c>
      <c r="N29" s="145" t="str">
        <f>IF(L29="","",IF(case_CSG="",IF(L29="TS",MIN(T29*(1-CSGCRDS),'Bulletin 7'!$L$62*($E$15*(1-CSGCRDS))),IF(L29="TNS",MIN(T29,'Bulletin 7'!$L$62*E$15))),IF(L29="TS",MIN(T29,'Bulletin 7'!$L$62*($E$15)),IF(L29="TNS",MIN(T29,'Bulletin 7'!$L$62*E$15)))))</f>
        <v/>
      </c>
      <c r="O29" s="145" t="str">
        <f>IF(L29="","",IF(case_CSG="",IF(L29="TS",MIN(V29*(1-CSGCRDS),'Bulletin 7'!$X$62*($E$17*(1-CSGCRDS))),IF(L29="TNS",MIN(V29,'Bulletin 7'!$X$62*E$17))),IF(L29="TS",MIN(V29,'Bulletin 7'!$X$62*($E$17)),IF(L29="TNS",MIN(V29,'Bulletin 7'!$X$62*E$17)))))</f>
        <v/>
      </c>
      <c r="P29" s="146">
        <f t="shared" si="1"/>
        <v>0</v>
      </c>
      <c r="Q29" s="112" t="str">
        <f t="shared" si="0"/>
        <v xml:space="preserve"> </v>
      </c>
      <c r="R29" s="102" t="str">
        <f>IF(ISERROR(8%*#REF!),"",8%*#REF!)</f>
        <v/>
      </c>
      <c r="S29" s="113">
        <f>COUNTA('Informations Entreprise'!#REF!)</f>
        <v>1</v>
      </c>
      <c r="T29" s="150">
        <f>IF(ISBLANK('Informations Entreprise'!$AC$22),U29,'Informations Entreprise'!$AC$22)</f>
        <v>3709.44</v>
      </c>
      <c r="U29" s="150">
        <v>3709.44</v>
      </c>
      <c r="V29" s="151">
        <f>IF(ISBLANK('Informations Entreprise'!$AC$26),W29,'Informations Entreprise'!$AC$26)</f>
        <v>7418.88</v>
      </c>
      <c r="W29" s="151">
        <v>7418.88</v>
      </c>
      <c r="X29" s="446" t="str">
        <f>IF(AND(ISBLANK('Bulletin 7'!$M$17),'Informations Entreprise'!$AM$37="Prime de partage de la valeur"),"L'information Salaire est à renseigner dans le bulletin 7","")</f>
        <v/>
      </c>
    </row>
    <row r="30" spans="2:24" ht="46.5" customHeight="1" x14ac:dyDescent="0.25">
      <c r="B30" s="606">
        <f>'Bulletin 8'!$M$7</f>
        <v>0</v>
      </c>
      <c r="C30" s="606"/>
      <c r="D30" s="606"/>
      <c r="E30" s="606"/>
      <c r="F30" s="606">
        <f>'Bulletin 8'!$T$5</f>
        <v>0</v>
      </c>
      <c r="G30" s="606"/>
      <c r="H30" s="606"/>
      <c r="I30" s="606"/>
      <c r="J30" s="606">
        <f>'Bulletin 8'!$AH$5</f>
        <v>0</v>
      </c>
      <c r="K30" s="606"/>
      <c r="L30" s="143" t="str">
        <f>IF('Bulletin 8'!$M$15="Salarié","TS",IF('Bulletin 8'!$M$15="Non salarié","TNS",IF('Bulletin 8'!$M$15="","")))</f>
        <v/>
      </c>
      <c r="M30" s="144">
        <f>'Bulletin 8'!$AK$62</f>
        <v>0</v>
      </c>
      <c r="N30" s="145" t="str">
        <f>IF(L30="","",IF(case_CSG="",IF(L30="TS",MIN(T30*(1-CSGCRDS),'Bulletin 8'!$L$62*($E$15*(1-CSGCRDS))),IF(L30="TNS",MIN(T30,'Bulletin 8'!$L$62*E$15))),IF(L30="TS",MIN(T30,'Bulletin 8'!$L$62*($E$15)),IF(L30="TNS",MIN(T30,'Bulletin 8'!$L$62*E$15)))))</f>
        <v/>
      </c>
      <c r="O30" s="145" t="str">
        <f>IF(L30="","",IF(case_CSG="",IF(L30="TS",MIN(V30*(1-CSGCRDS),'Bulletin 8'!$X$62*($E$17*(1-CSGCRDS))),IF(L30="TNS",MIN(V30,'Bulletin 8'!$X$62*E$17))),IF(L30="TS",MIN(V30,'Bulletin 8'!$X$62*($E$17)),IF(L30="TNS",MIN(V30,'Bulletin 8'!$X$62*E$17)))))</f>
        <v/>
      </c>
      <c r="P30" s="146">
        <f>IFERROR(M30+N30+O30,0)</f>
        <v>0</v>
      </c>
      <c r="Q30" s="112" t="str">
        <f t="shared" si="0"/>
        <v xml:space="preserve"> </v>
      </c>
      <c r="R30" s="102" t="str">
        <f>IF(ISERROR(8%*#REF!),"",8%*#REF!)</f>
        <v/>
      </c>
      <c r="S30" s="113">
        <f>COUNTA('Informations Entreprise'!#REF!)</f>
        <v>1</v>
      </c>
      <c r="T30" s="150">
        <f>IF(ISBLANK('Informations Entreprise'!$AC$22),U30,'Informations Entreprise'!$AC$22)</f>
        <v>3709.44</v>
      </c>
      <c r="U30" s="150">
        <v>3709.44</v>
      </c>
      <c r="V30" s="151">
        <f>IF(ISBLANK('Informations Entreprise'!$AC$26),W30,'Informations Entreprise'!$AC$26)</f>
        <v>7418.88</v>
      </c>
      <c r="W30" s="151">
        <v>7418.88</v>
      </c>
      <c r="X30" s="446" t="str">
        <f>IF(AND(ISBLANK('Bulletin 8'!$M$17),'Informations Entreprise'!$AM$37="Prime de partage de la valeur"),"L'information Salaire est à renseigner dans le bulletin 8","")</f>
        <v/>
      </c>
    </row>
    <row r="31" spans="2:24" ht="46.5" customHeight="1" x14ac:dyDescent="0.25">
      <c r="B31" s="606">
        <f>'Bulletin 9'!$M$7</f>
        <v>0</v>
      </c>
      <c r="C31" s="606"/>
      <c r="D31" s="606"/>
      <c r="E31" s="606"/>
      <c r="F31" s="606">
        <f>'Bulletin 9'!$T$5</f>
        <v>0</v>
      </c>
      <c r="G31" s="606"/>
      <c r="H31" s="606"/>
      <c r="I31" s="606"/>
      <c r="J31" s="606">
        <f>'Bulletin 9'!$AH$5</f>
        <v>0</v>
      </c>
      <c r="K31" s="606"/>
      <c r="L31" s="143" t="str">
        <f>IF('Bulletin 9'!$M$15="Salarié","TS",IF('Bulletin 9'!$M$15="Non salarié","TNS",IF('Bulletin 9'!$M$15="","")))</f>
        <v/>
      </c>
      <c r="M31" s="144">
        <f>'Bulletin 9'!$AK$62</f>
        <v>0</v>
      </c>
      <c r="N31" s="145" t="str">
        <f>IF(L31="","",IF(case_CSG="",IF(L31="TS",MIN(T31*(1-CSGCRDS),'Bulletin 9'!$L$62*($E$15*(1-CSGCRDS))),IF(L31="TNS",MIN(T31,'Bulletin 9'!$L$62*E$15))),IF(L31="TS",MIN(T31,'Bulletin 9'!$L$62*($E$15)),IF(L31="TNS",MIN(T31,'Bulletin 9'!$L$62*E$15)))))</f>
        <v/>
      </c>
      <c r="O31" s="145" t="str">
        <f>IF(L31="","",IF(case_CSG="",IF(L31="TS",MIN(V31*(1-CSGCRDS),'Bulletin 9'!$X$62*($E$17*(1-CSGCRDS))),IF(L31="TNS",MIN(V31,'Bulletin 9'!$X$62*E$17))),IF(L31="TS",MIN(V31,'Bulletin 9'!$X$62*($E$17)),IF(L31="TNS",MIN(V31,'Bulletin 9'!$X$62*E$17)))))</f>
        <v/>
      </c>
      <c r="P31" s="146">
        <f>IFERROR(M31+N31+O31,0)</f>
        <v>0</v>
      </c>
      <c r="Q31" s="112" t="str">
        <f t="shared" si="0"/>
        <v xml:space="preserve"> </v>
      </c>
      <c r="R31" s="102" t="str">
        <f>IF(ISERROR(8%*#REF!),"",8%*#REF!)</f>
        <v/>
      </c>
      <c r="S31" s="113">
        <f>COUNTA('Informations Entreprise'!#REF!)</f>
        <v>1</v>
      </c>
      <c r="T31" s="150">
        <f>IF(ISBLANK('Informations Entreprise'!$AC$22),U31,'Informations Entreprise'!$AC$22)</f>
        <v>3709.44</v>
      </c>
      <c r="U31" s="150">
        <v>3709.44</v>
      </c>
      <c r="V31" s="151">
        <f>IF(ISBLANK('Informations Entreprise'!$AC$26),W31,'Informations Entreprise'!$AC$26)</f>
        <v>7418.88</v>
      </c>
      <c r="W31" s="151">
        <v>7418.88</v>
      </c>
      <c r="X31" s="446" t="str">
        <f>IF(AND(ISBLANK('Bulletin 9'!$M$17),'Informations Entreprise'!$AM$37="Prime de partage de la valeur"),"L'information Salaire est à renseigner dans le bulletin 9","")</f>
        <v/>
      </c>
    </row>
    <row r="32" spans="2:24" ht="46.5" customHeight="1" x14ac:dyDescent="0.25">
      <c r="B32" s="606">
        <f>'Bulletin 10'!$M$7</f>
        <v>0</v>
      </c>
      <c r="C32" s="606"/>
      <c r="D32" s="606"/>
      <c r="E32" s="606"/>
      <c r="F32" s="606">
        <f>'Bulletin 10'!$T$5</f>
        <v>0</v>
      </c>
      <c r="G32" s="606"/>
      <c r="H32" s="606"/>
      <c r="I32" s="606"/>
      <c r="J32" s="606">
        <f>'Bulletin 10'!$AH$5</f>
        <v>0</v>
      </c>
      <c r="K32" s="606"/>
      <c r="L32" s="143" t="str">
        <f>IF('Bulletin 10'!$M$15="Salarié","TS",IF('Bulletin 10'!$M$15="Non salarié","TNS",IF('Bulletin 10'!$M$15="","")))</f>
        <v/>
      </c>
      <c r="M32" s="144">
        <f>'Bulletin 10'!$AK$62</f>
        <v>0</v>
      </c>
      <c r="N32" s="145" t="str">
        <f>IF(L32="","",IF(case_CSG="",IF(L32="TS",MIN(T32*(1-CSGCRDS),'Bulletin 10'!$L$62*($E$15*(1-CSGCRDS))),IF(L32="TNS",MIN(T32,'Bulletin 10'!$L$62*E$15))),IF(L32="TS",MIN(T32,'Bulletin 10'!$L$62*($E$15)),IF(L32="TNS",MIN(T32,'Bulletin 10'!$L$62*E$15)))))</f>
        <v/>
      </c>
      <c r="O32" s="145" t="str">
        <f>IF(L32="","",IF(case_CSG="",IF(L32="TS",MIN(V32*(1-CSGCRDS),'Bulletin 10'!$X$62*($E$17*(1-CSGCRDS))),IF(L32="TNS",MIN(V32,'Bulletin 10'!$X$62*E$17))),IF(L32="TS",MIN(V32,'Bulletin 10'!$X$62*($E$17)),IF(L32="TNS",MIN(V32,'Bulletin 10'!$X$62*E$17)))))</f>
        <v/>
      </c>
      <c r="P32" s="146">
        <f>IFERROR(M32+N32+O32,0)</f>
        <v>0</v>
      </c>
      <c r="Q32" s="112" t="str">
        <f t="shared" si="0"/>
        <v xml:space="preserve"> </v>
      </c>
      <c r="R32" s="102" t="str">
        <f>IF(ISERROR(8%*#REF!),"",8%*#REF!)</f>
        <v/>
      </c>
      <c r="S32" s="113">
        <f>COUNTA('Informations Entreprise'!#REF!)</f>
        <v>1</v>
      </c>
      <c r="T32" s="150">
        <f>IF(ISBLANK('Informations Entreprise'!$AC$22),U32,'Informations Entreprise'!$AC$22)</f>
        <v>3709.44</v>
      </c>
      <c r="U32" s="150">
        <v>3709.44</v>
      </c>
      <c r="V32" s="151">
        <f>IF(ISBLANK('Informations Entreprise'!$AC$26),W32,'Informations Entreprise'!$AC$26)</f>
        <v>7418.88</v>
      </c>
      <c r="W32" s="151">
        <v>7418.88</v>
      </c>
      <c r="X32" s="446" t="str">
        <f>IF(AND(ISBLANK('Bulletin 10'!$M$17),'Informations Entreprise'!$AM$37="Prime de partage de la valeur"),"L'information Salaire est à renseigner dans le bulletin 10","")</f>
        <v/>
      </c>
    </row>
    <row r="33" spans="1:18" ht="26.25" customHeight="1" x14ac:dyDescent="0.25">
      <c r="B33" s="5"/>
      <c r="C33" s="5"/>
      <c r="D33" s="5"/>
      <c r="E33" s="5"/>
      <c r="F33" s="5"/>
      <c r="G33" s="15"/>
      <c r="H33" s="15"/>
      <c r="I33" s="16"/>
      <c r="J33" s="613"/>
      <c r="K33" s="613"/>
      <c r="L33" s="149" t="s">
        <v>11</v>
      </c>
      <c r="M33" s="408">
        <f>+SUM(M23:M32)</f>
        <v>0</v>
      </c>
      <c r="N33" s="153">
        <f>+SUM(N23:N32)</f>
        <v>0</v>
      </c>
      <c r="O33" s="153">
        <f>+SUM(O23:O32)</f>
        <v>0</v>
      </c>
      <c r="P33" s="17"/>
      <c r="Q33" s="17"/>
      <c r="R33" s="97"/>
    </row>
    <row r="34" spans="1:18" ht="11.25" customHeight="1" x14ac:dyDescent="0.25">
      <c r="B34" s="5"/>
      <c r="C34" s="5"/>
      <c r="D34" s="5"/>
      <c r="E34" s="5"/>
      <c r="F34" s="5"/>
      <c r="G34" s="5"/>
      <c r="H34" s="5"/>
      <c r="I34" s="16"/>
      <c r="J34" s="18"/>
      <c r="K34" s="18"/>
      <c r="L34" s="18"/>
      <c r="M34" s="19"/>
      <c r="N34" s="19"/>
      <c r="O34" s="19"/>
      <c r="P34" s="20"/>
      <c r="Q34" s="20"/>
      <c r="R34" s="97"/>
    </row>
    <row r="35" spans="1:18" ht="6.75" customHeight="1" x14ac:dyDescent="0.25">
      <c r="B35" s="5"/>
      <c r="C35" s="5"/>
      <c r="D35" s="5"/>
      <c r="E35" s="5"/>
      <c r="F35" s="5"/>
      <c r="G35" s="5"/>
      <c r="H35" s="5"/>
      <c r="I35" s="16"/>
      <c r="J35" s="16"/>
      <c r="K35" s="21"/>
      <c r="L35" s="21"/>
      <c r="M35" s="21"/>
      <c r="N35" s="21"/>
      <c r="O35" s="21"/>
      <c r="P35" s="22"/>
      <c r="Q35" s="22"/>
    </row>
    <row r="36" spans="1:18" ht="24" customHeight="1" x14ac:dyDescent="0.25">
      <c r="A36" s="5"/>
      <c r="Q36" s="23"/>
    </row>
    <row r="37" spans="1:18" ht="23.25" customHeight="1" x14ac:dyDescent="0.25">
      <c r="A37" s="103"/>
      <c r="B37" s="618" t="s">
        <v>88</v>
      </c>
      <c r="C37" s="619"/>
      <c r="D37" s="619"/>
      <c r="E37" s="619"/>
      <c r="F37" s="619"/>
      <c r="G37" s="619"/>
      <c r="H37" s="619"/>
      <c r="I37" s="619"/>
      <c r="J37" s="619"/>
      <c r="K37" s="619"/>
      <c r="L37" s="619"/>
      <c r="M37" s="619"/>
      <c r="N37" s="619"/>
      <c r="O37" s="619"/>
      <c r="P37" s="620"/>
      <c r="Q37" s="27"/>
    </row>
    <row r="38" spans="1:18" ht="24.75" customHeight="1" x14ac:dyDescent="0.25">
      <c r="A38" s="103"/>
      <c r="B38" s="26" t="s">
        <v>12</v>
      </c>
      <c r="C38" s="27"/>
      <c r="D38" s="27"/>
      <c r="E38" s="27"/>
      <c r="F38" s="27"/>
      <c r="G38" s="27"/>
      <c r="H38" s="27"/>
      <c r="I38" s="27"/>
      <c r="J38" s="27"/>
      <c r="K38" s="27"/>
      <c r="L38" s="27"/>
      <c r="M38" s="27"/>
      <c r="N38" s="27"/>
      <c r="O38" s="27"/>
      <c r="P38" s="28"/>
      <c r="Q38" s="27"/>
    </row>
    <row r="39" spans="1:18" ht="24.75" customHeight="1" x14ac:dyDescent="0.25">
      <c r="A39" s="103"/>
      <c r="B39" s="29" t="s">
        <v>13</v>
      </c>
      <c r="C39" s="27"/>
      <c r="D39" s="27"/>
      <c r="E39" s="27"/>
      <c r="F39" s="27"/>
      <c r="G39" s="27"/>
      <c r="H39" s="27"/>
      <c r="I39" s="27"/>
      <c r="J39" s="27"/>
      <c r="K39" s="27"/>
      <c r="L39" s="27"/>
      <c r="M39" s="27"/>
      <c r="N39" s="27"/>
      <c r="O39" s="27"/>
      <c r="P39" s="28"/>
      <c r="Q39" s="27"/>
    </row>
    <row r="40" spans="1:18" ht="8.25" customHeight="1" thickBot="1" x14ac:dyDescent="0.25">
      <c r="A40" s="103"/>
      <c r="B40" s="103"/>
      <c r="C40" s="5"/>
      <c r="D40" s="30"/>
      <c r="E40" s="30"/>
      <c r="F40" s="30"/>
      <c r="G40" s="5"/>
      <c r="H40" s="5"/>
      <c r="I40" s="5"/>
      <c r="J40" s="5"/>
      <c r="K40" s="5"/>
      <c r="L40" s="5"/>
      <c r="M40" s="5"/>
      <c r="N40" s="5"/>
      <c r="O40" s="5"/>
      <c r="P40" s="31"/>
      <c r="Q40" s="5"/>
    </row>
    <row r="41" spans="1:18" ht="22.5" customHeight="1" thickBot="1" x14ac:dyDescent="0.3">
      <c r="A41" s="103"/>
      <c r="B41" s="103"/>
      <c r="C41" s="116">
        <f>+IF($M$23&gt;0,1,0)+IF($M$24&gt;0,1,0)+IF($M$25&gt;0,1,0)+IF($M$26&gt;0,1,0)+IF($M$27&gt;0,1,0)+IF($M$28&gt;0,1,0)+IF($M$29&gt;0,1,0)+IF($M$30&gt;0,1,0)+IF($M$31&gt;0,1,0)+IF($M$32&gt;0,1,0)</f>
        <v>0</v>
      </c>
      <c r="D41" s="115" t="s">
        <v>25</v>
      </c>
      <c r="E41" s="6"/>
      <c r="F41" s="5"/>
      <c r="G41" s="5"/>
      <c r="H41" s="5"/>
      <c r="I41" s="5"/>
      <c r="J41" s="5"/>
      <c r="K41" s="5"/>
      <c r="L41" s="5"/>
      <c r="M41" s="5"/>
      <c r="N41" s="5"/>
      <c r="O41" s="5"/>
      <c r="P41" s="31"/>
      <c r="Q41" s="5"/>
    </row>
    <row r="42" spans="1:18" ht="8.25" customHeight="1" x14ac:dyDescent="0.25">
      <c r="A42" s="103"/>
      <c r="B42" s="103"/>
      <c r="C42" s="32"/>
      <c r="D42" s="6"/>
      <c r="E42" s="6"/>
      <c r="F42" s="5"/>
      <c r="G42" s="5"/>
      <c r="H42" s="5"/>
      <c r="I42" s="5"/>
      <c r="J42" s="5"/>
      <c r="K42" s="5"/>
      <c r="L42" s="5"/>
      <c r="M42" s="5"/>
      <c r="N42" s="5"/>
      <c r="O42" s="5"/>
      <c r="P42" s="31"/>
      <c r="Q42" s="5"/>
    </row>
    <row r="43" spans="1:18" ht="17.25" customHeight="1" x14ac:dyDescent="0.25">
      <c r="A43" s="103"/>
      <c r="B43" s="64" t="s">
        <v>14</v>
      </c>
      <c r="C43" s="5"/>
      <c r="D43" s="5"/>
      <c r="E43" s="32"/>
      <c r="F43" s="6"/>
      <c r="G43" s="5"/>
      <c r="H43" s="5"/>
      <c r="I43" s="5"/>
      <c r="J43" s="5"/>
      <c r="K43" s="5"/>
      <c r="L43" s="5"/>
      <c r="M43" s="5"/>
      <c r="N43" s="5"/>
      <c r="O43" s="5"/>
      <c r="P43" s="31"/>
      <c r="Q43" s="5"/>
    </row>
    <row r="44" spans="1:18" ht="7.5" customHeight="1" thickBot="1" x14ac:dyDescent="0.3">
      <c r="A44" s="103"/>
      <c r="B44" s="103"/>
      <c r="C44" s="5"/>
      <c r="D44" s="32"/>
      <c r="E44" s="32"/>
      <c r="F44" s="6"/>
      <c r="G44" s="5"/>
      <c r="H44" s="5"/>
      <c r="I44" s="5"/>
      <c r="J44" s="5"/>
      <c r="K44" s="5"/>
      <c r="L44" s="5"/>
      <c r="M44" s="5"/>
      <c r="N44" s="5"/>
      <c r="O44" s="5"/>
      <c r="P44" s="31"/>
      <c r="Q44" s="5"/>
    </row>
    <row r="45" spans="1:18" ht="21.75" customHeight="1" thickBot="1" x14ac:dyDescent="0.3">
      <c r="A45" s="103"/>
      <c r="B45" s="103"/>
      <c r="C45" s="116">
        <v>1</v>
      </c>
      <c r="D45" s="115" t="str">
        <f>" chèque global de l'entreprise de "&amp;SUM(M23:M32)&amp;" € pour tous les versements personnels des épargnants (si la régularisation auprès des salariés est à la charge de l'entreprise)."</f>
        <v xml:space="preserve"> chèque global de l'entreprise de 0 € pour tous les versements personnels des épargnants (si la régularisation auprès des salariés est à la charge de l'entreprise).</v>
      </c>
      <c r="E45" s="5"/>
      <c r="F45" s="5"/>
      <c r="G45" s="5"/>
      <c r="H45" s="5"/>
      <c r="I45" s="5"/>
      <c r="J45" s="5"/>
      <c r="K45" s="5"/>
      <c r="L45" s="5"/>
      <c r="M45" s="5"/>
      <c r="N45" s="5"/>
      <c r="O45" s="5"/>
      <c r="P45" s="31"/>
      <c r="Q45" s="5"/>
    </row>
    <row r="46" spans="1:18" ht="9.75" customHeight="1" x14ac:dyDescent="0.25">
      <c r="A46" s="103"/>
      <c r="B46" s="103"/>
      <c r="C46" s="32"/>
      <c r="D46" s="6"/>
      <c r="E46" s="6"/>
      <c r="F46" s="5"/>
      <c r="G46" s="5"/>
      <c r="H46" s="5"/>
      <c r="I46" s="5"/>
      <c r="J46" s="5"/>
      <c r="K46" s="5"/>
      <c r="L46" s="5"/>
      <c r="M46" s="5"/>
      <c r="N46" s="5"/>
      <c r="O46" s="5"/>
      <c r="P46" s="31"/>
      <c r="Q46" s="5"/>
    </row>
    <row r="47" spans="1:18" ht="21.75" customHeight="1" x14ac:dyDescent="0.25">
      <c r="A47" s="103"/>
      <c r="B47" s="317" t="s">
        <v>87</v>
      </c>
      <c r="C47" s="32"/>
      <c r="D47" s="32"/>
      <c r="E47" s="6"/>
      <c r="F47" s="5"/>
      <c r="G47" s="5"/>
      <c r="H47" s="5"/>
      <c r="I47" s="5"/>
      <c r="J47" s="5"/>
      <c r="K47" s="5"/>
      <c r="L47" s="5"/>
      <c r="M47" s="5"/>
      <c r="N47" s="5"/>
      <c r="O47" s="5"/>
      <c r="P47" s="31"/>
      <c r="Q47" s="5"/>
      <c r="R47" s="98"/>
    </row>
    <row r="48" spans="1:18" ht="12" customHeight="1" x14ac:dyDescent="0.25">
      <c r="A48" s="103"/>
      <c r="B48" s="622"/>
      <c r="C48" s="623"/>
      <c r="D48" s="623"/>
      <c r="E48" s="623"/>
      <c r="F48" s="623"/>
      <c r="G48" s="623"/>
      <c r="H48" s="623"/>
      <c r="I48" s="623"/>
      <c r="J48" s="623"/>
      <c r="K48" s="623"/>
      <c r="L48" s="623"/>
      <c r="M48" s="623"/>
      <c r="N48" s="623"/>
      <c r="O48" s="623"/>
      <c r="P48" s="624"/>
      <c r="Q48" s="5"/>
      <c r="R48" s="98"/>
    </row>
    <row r="49" spans="1:18" ht="18" customHeight="1" x14ac:dyDescent="0.25">
      <c r="A49" s="5"/>
      <c r="B49" s="328"/>
      <c r="C49" s="329"/>
      <c r="D49" s="329"/>
      <c r="E49" s="329"/>
      <c r="F49" s="614" t="s">
        <v>94</v>
      </c>
      <c r="G49" s="614"/>
      <c r="H49" s="614"/>
      <c r="I49" s="614"/>
      <c r="J49" s="614"/>
      <c r="K49" s="614"/>
      <c r="L49" s="614"/>
      <c r="M49" s="614"/>
      <c r="N49" s="614"/>
      <c r="O49" s="614"/>
      <c r="P49" s="330"/>
      <c r="Q49" s="5"/>
      <c r="R49" s="98"/>
    </row>
    <row r="50" spans="1:18" ht="18" customHeight="1" x14ac:dyDescent="0.25">
      <c r="A50" s="5"/>
      <c r="B50" s="328"/>
      <c r="C50" s="329"/>
      <c r="D50" s="329"/>
      <c r="E50" s="329"/>
      <c r="F50" s="329"/>
      <c r="G50" s="615" t="s">
        <v>97</v>
      </c>
      <c r="H50" s="615"/>
      <c r="I50" s="615"/>
      <c r="J50" s="615"/>
      <c r="K50" s="615"/>
      <c r="L50" s="615"/>
      <c r="M50" s="615"/>
      <c r="N50" s="615"/>
      <c r="O50" s="329"/>
      <c r="P50" s="330"/>
      <c r="Q50" s="5"/>
      <c r="R50" s="98"/>
    </row>
    <row r="51" spans="1:18" ht="18" customHeight="1" x14ac:dyDescent="0.2">
      <c r="B51" s="331"/>
      <c r="C51" s="332"/>
      <c r="D51" s="332"/>
      <c r="E51" s="332"/>
      <c r="F51" s="332"/>
      <c r="G51" s="616"/>
      <c r="H51" s="616"/>
      <c r="I51" s="616"/>
      <c r="J51" s="616"/>
      <c r="K51" s="616"/>
      <c r="L51" s="616"/>
      <c r="M51" s="616"/>
      <c r="N51" s="616"/>
      <c r="O51" s="332"/>
      <c r="P51" s="333"/>
      <c r="Q51" s="79"/>
      <c r="R51" s="97"/>
    </row>
    <row r="52" spans="1:18" s="5" customFormat="1" ht="27" customHeight="1" x14ac:dyDescent="0.25">
      <c r="R52" s="104"/>
    </row>
    <row r="53" spans="1:18" s="66" customFormat="1" ht="23.25" customHeight="1" x14ac:dyDescent="0.25">
      <c r="B53" s="618" t="s">
        <v>24</v>
      </c>
      <c r="C53" s="619"/>
      <c r="D53" s="619"/>
      <c r="E53" s="619"/>
      <c r="F53" s="619"/>
      <c r="G53" s="619"/>
      <c r="H53" s="619"/>
      <c r="I53" s="619"/>
      <c r="J53" s="619"/>
      <c r="K53" s="619"/>
      <c r="L53" s="619"/>
      <c r="M53" s="619"/>
      <c r="N53" s="619"/>
      <c r="O53" s="619"/>
      <c r="P53" s="620"/>
      <c r="Q53" s="65"/>
      <c r="R53" s="105"/>
    </row>
    <row r="54" spans="1:18" ht="13.5" customHeight="1" x14ac:dyDescent="0.3">
      <c r="B54" s="36"/>
      <c r="C54" s="34"/>
      <c r="D54" s="35"/>
      <c r="E54" s="35"/>
      <c r="F54" s="35"/>
      <c r="G54" s="35"/>
      <c r="H54" s="5"/>
      <c r="I54" s="5"/>
      <c r="J54" s="5"/>
      <c r="K54" s="5"/>
      <c r="L54" s="5"/>
      <c r="M54" s="5"/>
      <c r="N54" s="5"/>
      <c r="O54" s="5"/>
      <c r="P54" s="31"/>
      <c r="Q54" s="5"/>
      <c r="R54" s="97"/>
    </row>
    <row r="55" spans="1:18" ht="22.5" customHeight="1" x14ac:dyDescent="0.25">
      <c r="B55" s="68" t="s">
        <v>26</v>
      </c>
      <c r="C55" s="38"/>
      <c r="D55" s="5"/>
      <c r="E55" s="4"/>
      <c r="F55" s="37"/>
      <c r="G55" s="607">
        <f>+O33+N33</f>
        <v>0</v>
      </c>
      <c r="H55" s="607"/>
      <c r="I55" s="607"/>
      <c r="J55" s="5"/>
      <c r="K55" s="5"/>
      <c r="L55" s="5"/>
      <c r="M55" s="5"/>
      <c r="N55" s="5"/>
      <c r="O55" s="5"/>
      <c r="P55" s="31"/>
      <c r="Q55" s="5"/>
      <c r="R55" s="96"/>
    </row>
    <row r="56" spans="1:18" ht="15.75" customHeight="1" x14ac:dyDescent="0.25">
      <c r="B56" s="95"/>
      <c r="C56" s="51"/>
      <c r="D56" s="39"/>
      <c r="E56" s="39"/>
      <c r="F56" s="39"/>
      <c r="G56" s="39"/>
      <c r="H56" s="39"/>
      <c r="I56" s="39"/>
      <c r="J56" s="39"/>
      <c r="K56" s="39"/>
      <c r="L56" s="39"/>
      <c r="M56" s="39"/>
      <c r="N56" s="39"/>
      <c r="O56" s="51"/>
      <c r="P56" s="52"/>
      <c r="Q56" s="5"/>
      <c r="R56" s="98"/>
    </row>
    <row r="57" spans="1:18" ht="15.75" x14ac:dyDescent="0.25">
      <c r="B57" s="5"/>
      <c r="C57" s="5"/>
      <c r="D57" s="40"/>
      <c r="E57" s="40"/>
      <c r="F57" s="41"/>
      <c r="G57" s="40"/>
      <c r="H57" s="40"/>
      <c r="I57" s="40"/>
      <c r="J57" s="40"/>
      <c r="K57" s="40"/>
      <c r="L57" s="40"/>
      <c r="M57" s="40"/>
      <c r="N57" s="40"/>
      <c r="O57" s="40"/>
      <c r="P57" s="40"/>
      <c r="Q57" s="40"/>
      <c r="R57" s="98"/>
    </row>
    <row r="58" spans="1:18" ht="14.25" customHeight="1" x14ac:dyDescent="0.2">
      <c r="B58" s="42"/>
      <c r="C58" s="42"/>
      <c r="D58" s="42"/>
      <c r="E58" s="42"/>
      <c r="F58" s="6"/>
      <c r="G58" s="6"/>
      <c r="H58" s="6"/>
      <c r="I58" s="6"/>
      <c r="J58" s="6"/>
      <c r="K58" s="6"/>
      <c r="L58" s="6"/>
      <c r="M58" s="6"/>
      <c r="N58" s="6"/>
      <c r="O58" s="5"/>
      <c r="P58" s="5"/>
      <c r="Q58" s="40"/>
      <c r="R58" s="96"/>
    </row>
    <row r="59" spans="1:18" ht="24" customHeight="1" x14ac:dyDescent="0.4">
      <c r="A59" s="106"/>
      <c r="B59" s="67" t="s">
        <v>15</v>
      </c>
      <c r="C59" s="63"/>
      <c r="D59" s="63"/>
      <c r="E59" s="63"/>
      <c r="F59" s="61"/>
      <c r="G59" s="61"/>
      <c r="H59" s="61"/>
      <c r="I59" s="61"/>
      <c r="J59" s="61"/>
      <c r="K59" s="61"/>
      <c r="L59" s="61"/>
      <c r="M59" s="61"/>
      <c r="N59" s="61"/>
      <c r="O59" s="61"/>
      <c r="P59" s="62"/>
      <c r="Q59" s="40"/>
    </row>
    <row r="60" spans="1:18" ht="17.25" customHeight="1" x14ac:dyDescent="0.4">
      <c r="B60" s="43"/>
      <c r="C60" s="44"/>
      <c r="D60" s="44"/>
      <c r="E60" s="44"/>
      <c r="F60" s="24"/>
      <c r="G60" s="24"/>
      <c r="H60" s="24"/>
      <c r="I60" s="24"/>
      <c r="J60" s="24"/>
      <c r="K60" s="24"/>
      <c r="L60" s="24"/>
      <c r="M60" s="24"/>
      <c r="N60" s="24"/>
      <c r="O60" s="24"/>
      <c r="P60" s="25"/>
      <c r="Q60" s="5"/>
    </row>
    <row r="61" spans="1:18" ht="30" customHeight="1" x14ac:dyDescent="0.25">
      <c r="B61" s="45" t="s">
        <v>16</v>
      </c>
      <c r="C61" s="608">
        <f>'Informations Entreprise'!H41</f>
        <v>0</v>
      </c>
      <c r="D61" s="609"/>
      <c r="E61" s="609"/>
      <c r="F61" s="609"/>
      <c r="G61" s="609"/>
      <c r="H61" s="610"/>
      <c r="I61" s="107" t="s">
        <v>17</v>
      </c>
      <c r="J61" s="611">
        <f>'Informations Entreprise'!$H$43</f>
        <v>0</v>
      </c>
      <c r="K61" s="612"/>
      <c r="L61" s="5"/>
      <c r="M61" s="625"/>
      <c r="N61" s="626"/>
      <c r="O61" s="626"/>
      <c r="P61" s="31"/>
      <c r="Q61" s="5"/>
      <c r="R61" s="98"/>
    </row>
    <row r="62" spans="1:18" ht="30" customHeight="1" x14ac:dyDescent="0.25">
      <c r="B62" s="318"/>
      <c r="C62" s="319"/>
      <c r="D62" s="319"/>
      <c r="E62" s="319"/>
      <c r="F62" s="319"/>
      <c r="G62" s="319"/>
      <c r="H62" s="319"/>
      <c r="I62" s="320"/>
      <c r="J62" s="321"/>
      <c r="K62" s="322"/>
      <c r="L62" s="5"/>
      <c r="M62" s="627"/>
      <c r="N62" s="628"/>
      <c r="O62" s="628"/>
      <c r="P62" s="31"/>
      <c r="Q62" s="5"/>
      <c r="R62" s="98"/>
    </row>
    <row r="63" spans="1:18" ht="9.75" customHeight="1" x14ac:dyDescent="0.2">
      <c r="B63" s="46"/>
      <c r="C63" s="47"/>
      <c r="D63" s="47"/>
      <c r="E63" s="47"/>
      <c r="F63" s="47"/>
      <c r="G63" s="47"/>
      <c r="H63" s="47"/>
      <c r="I63" s="47"/>
      <c r="J63" s="33"/>
      <c r="K63" s="33"/>
      <c r="L63" s="33"/>
      <c r="M63" s="33"/>
      <c r="N63" s="33"/>
      <c r="O63" s="33"/>
      <c r="P63" s="48"/>
      <c r="Q63" s="33"/>
    </row>
    <row r="64" spans="1:18" ht="9" customHeight="1" x14ac:dyDescent="0.2">
      <c r="B64" s="49"/>
      <c r="C64" s="50"/>
      <c r="D64" s="50"/>
      <c r="E64" s="50"/>
      <c r="F64" s="50"/>
      <c r="G64" s="50"/>
      <c r="H64" s="50"/>
      <c r="I64" s="51"/>
      <c r="J64" s="51"/>
      <c r="K64" s="51"/>
      <c r="L64" s="51"/>
      <c r="M64" s="51"/>
      <c r="N64" s="51"/>
      <c r="O64" s="51"/>
      <c r="P64" s="52"/>
      <c r="Q64" s="5"/>
    </row>
    <row r="65" spans="2:17" ht="18" hidden="1" customHeight="1" x14ac:dyDescent="0.25">
      <c r="B65" s="108" t="s">
        <v>18</v>
      </c>
      <c r="C65" s="108"/>
      <c r="D65" s="108"/>
      <c r="E65" s="108"/>
      <c r="F65" s="109"/>
      <c r="G65" s="109"/>
      <c r="H65" s="109"/>
      <c r="I65" s="109"/>
      <c r="J65" s="109"/>
      <c r="K65" s="109"/>
      <c r="L65" s="109"/>
      <c r="M65" s="109"/>
      <c r="N65" s="109"/>
    </row>
    <row r="66" spans="2:17" s="56" customFormat="1" ht="12.75" hidden="1" customHeight="1" x14ac:dyDescent="0.25">
      <c r="B66" s="53" t="s">
        <v>19</v>
      </c>
      <c r="C66" s="54"/>
      <c r="D66" s="54"/>
      <c r="E66" s="54"/>
      <c r="F66" s="55"/>
      <c r="G66" s="55"/>
      <c r="H66" s="55"/>
      <c r="I66" s="78">
        <f>SUM(R23:R32)</f>
        <v>0</v>
      </c>
      <c r="J66" s="56" t="s">
        <v>20</v>
      </c>
      <c r="K66" s="621" t="e">
        <f>SUM(#REF!)</f>
        <v>#REF!</v>
      </c>
      <c r="L66" s="621"/>
      <c r="M66" s="621"/>
      <c r="N66" s="78"/>
    </row>
    <row r="67" spans="2:17" s="56" customFormat="1" ht="18" hidden="1" x14ac:dyDescent="0.25">
      <c r="B67" s="57" t="s">
        <v>21</v>
      </c>
      <c r="C67" s="58"/>
      <c r="D67" s="58"/>
      <c r="E67" s="58"/>
      <c r="F67" s="58"/>
      <c r="G67" s="617">
        <f>20%*N33</f>
        <v>0</v>
      </c>
      <c r="H67" s="617"/>
      <c r="I67" s="617"/>
      <c r="J67" s="58"/>
      <c r="K67" s="58"/>
      <c r="L67" s="58"/>
      <c r="O67" s="59"/>
      <c r="P67" s="60"/>
      <c r="Q67" s="60"/>
    </row>
    <row r="68" spans="2:17" s="56" customFormat="1" ht="18" hidden="1" x14ac:dyDescent="0.25">
      <c r="B68" s="57" t="s">
        <v>22</v>
      </c>
      <c r="C68" s="58"/>
      <c r="D68" s="58"/>
      <c r="E68" s="58"/>
      <c r="F68" s="58"/>
      <c r="G68" s="617">
        <f>16%*O33</f>
        <v>0</v>
      </c>
      <c r="H68" s="617"/>
      <c r="I68" s="617"/>
      <c r="J68" s="58"/>
      <c r="K68" s="58"/>
      <c r="L68" s="58"/>
      <c r="O68" s="59"/>
      <c r="P68" s="60"/>
      <c r="Q68" s="60"/>
    </row>
    <row r="69" spans="2:17" hidden="1" x14ac:dyDescent="0.25"/>
    <row r="70" spans="2:17" x14ac:dyDescent="0.25">
      <c r="P70" s="1" t="s">
        <v>23</v>
      </c>
    </row>
  </sheetData>
  <sheetProtection algorithmName="SHA-512" hashValue="UcjqAC8FvVjDGNOAkPOJF0fIXu+krLf5JNjqc+cCzxu0sSxiP6H118f+xLnfnLx/ws91b92t+NF928ewcf7NjQ==" saltValue="PmEw6v/Hu8uUbjOoDVksOg==" spinCount="100000" sheet="1" selectLockedCells="1"/>
  <mergeCells count="56">
    <mergeCell ref="B22:E22"/>
    <mergeCell ref="F22:I22"/>
    <mergeCell ref="A1:P4"/>
    <mergeCell ref="B5:P5"/>
    <mergeCell ref="B7:P7"/>
    <mergeCell ref="J22:K22"/>
    <mergeCell ref="E10:P10"/>
    <mergeCell ref="F15:G15"/>
    <mergeCell ref="H15:I15"/>
    <mergeCell ref="J15:K15"/>
    <mergeCell ref="J17:K17"/>
    <mergeCell ref="H17:I17"/>
    <mergeCell ref="F17:G17"/>
    <mergeCell ref="B23:E23"/>
    <mergeCell ref="F23:I23"/>
    <mergeCell ref="J23:K23"/>
    <mergeCell ref="B24:E24"/>
    <mergeCell ref="F24:I24"/>
    <mergeCell ref="J24:K24"/>
    <mergeCell ref="B25:E25"/>
    <mergeCell ref="F25:I25"/>
    <mergeCell ref="J25:K25"/>
    <mergeCell ref="B26:E26"/>
    <mergeCell ref="F26:I26"/>
    <mergeCell ref="J26:K26"/>
    <mergeCell ref="B29:E29"/>
    <mergeCell ref="F29:I29"/>
    <mergeCell ref="J29:K29"/>
    <mergeCell ref="B30:E30"/>
    <mergeCell ref="F30:I30"/>
    <mergeCell ref="J30:K30"/>
    <mergeCell ref="B27:E27"/>
    <mergeCell ref="F27:I27"/>
    <mergeCell ref="J27:K27"/>
    <mergeCell ref="B28:E28"/>
    <mergeCell ref="F28:I28"/>
    <mergeCell ref="J28:K28"/>
    <mergeCell ref="G67:I67"/>
    <mergeCell ref="G68:I68"/>
    <mergeCell ref="B37:P37"/>
    <mergeCell ref="B53:P53"/>
    <mergeCell ref="K66:M66"/>
    <mergeCell ref="B48:P48"/>
    <mergeCell ref="M61:O62"/>
    <mergeCell ref="J31:K31"/>
    <mergeCell ref="G55:I55"/>
    <mergeCell ref="C61:H61"/>
    <mergeCell ref="J61:K61"/>
    <mergeCell ref="B32:E32"/>
    <mergeCell ref="F32:I32"/>
    <mergeCell ref="J32:K32"/>
    <mergeCell ref="J33:K33"/>
    <mergeCell ref="B31:E31"/>
    <mergeCell ref="F31:I31"/>
    <mergeCell ref="F49:O49"/>
    <mergeCell ref="G50:N51"/>
  </mergeCells>
  <conditionalFormatting sqref="N23:O32">
    <cfRule type="expression" dxfId="2" priority="1">
      <formula>$L$23=""</formula>
    </cfRule>
  </conditionalFormatting>
  <pageMargins left="0.19685039370078741" right="0.19685039370078741" top="0.39370078740157483" bottom="0" header="3.937007874015748E-2" footer="0"/>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3" id="{621F30AF-02FF-48C1-B851-AE9B781CF9B8}">
            <xm:f>'Informations Entreprise'!$AM$37="Abondement unilatéral"</xm:f>
            <x14:dxf>
              <font>
                <color theme="0"/>
              </font>
              <fill>
                <patternFill patternType="solid">
                  <bgColor theme="0"/>
                </patternFill>
              </fill>
              <border>
                <left style="thin">
                  <color rgb="FFC5BCB0"/>
                </left>
                <right/>
                <top/>
                <bottom/>
              </border>
            </x14:dxf>
          </x14:cfRule>
          <xm:sqref>N22:P22 N33:P33 P24:P32</xm:sqref>
        </x14:conditionalFormatting>
        <x14:conditionalFormatting xmlns:xm="http://schemas.microsoft.com/office/excel/2006/main">
          <x14:cfRule type="expression" priority="2" id="{5372061E-4D4E-4CE8-97B7-C3C53FD664AE}">
            <xm:f>'Informations Entreprise'!$AM$37="Abondement unilatéral"</xm:f>
            <x14:dxf>
              <border>
                <left/>
                <right/>
                <top/>
                <bottom/>
                <vertical/>
                <horizontal/>
              </border>
            </x14:dxf>
          </x14:cfRule>
          <xm:sqref>O22:P22 O33:P33 P24:P32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99B1-203D-401E-BAD5-82CDC2297446}">
  <dimension ref="A1:H43"/>
  <sheetViews>
    <sheetView workbookViewId="0">
      <selection activeCell="F30" sqref="F30"/>
    </sheetView>
  </sheetViews>
  <sheetFormatPr baseColWidth="10" defaultRowHeight="15" x14ac:dyDescent="0.25"/>
  <cols>
    <col min="1" max="1" width="65.5703125" style="412" bestFit="1" customWidth="1"/>
    <col min="2" max="16384" width="11.42578125" style="371"/>
  </cols>
  <sheetData>
    <row r="1" spans="1:8" x14ac:dyDescent="0.25">
      <c r="A1" s="413" t="s">
        <v>115</v>
      </c>
    </row>
    <row r="2" spans="1:8" x14ac:dyDescent="0.25">
      <c r="A2" s="414" t="s">
        <v>116</v>
      </c>
    </row>
    <row r="3" spans="1:8" x14ac:dyDescent="0.25">
      <c r="A3" s="411" t="s">
        <v>117</v>
      </c>
    </row>
    <row r="4" spans="1:8" x14ac:dyDescent="0.25">
      <c r="A4" s="411" t="s">
        <v>118</v>
      </c>
      <c r="C4" s="372"/>
      <c r="D4" s="641" t="s">
        <v>119</v>
      </c>
      <c r="E4" s="641"/>
      <c r="F4" s="641"/>
      <c r="G4" s="641"/>
      <c r="H4" s="641"/>
    </row>
    <row r="5" spans="1:8" x14ac:dyDescent="0.25">
      <c r="A5" s="414" t="s">
        <v>163</v>
      </c>
      <c r="C5" s="372"/>
      <c r="D5" s="641"/>
      <c r="E5" s="641"/>
      <c r="F5" s="641"/>
      <c r="G5" s="641"/>
      <c r="H5" s="641"/>
    </row>
    <row r="6" spans="1:8" x14ac:dyDescent="0.25">
      <c r="A6" s="414" t="s">
        <v>164</v>
      </c>
      <c r="C6" s="372"/>
      <c r="D6" s="641"/>
      <c r="E6" s="641"/>
      <c r="F6" s="641"/>
      <c r="G6" s="641"/>
      <c r="H6" s="641"/>
    </row>
    <row r="7" spans="1:8" x14ac:dyDescent="0.25">
      <c r="A7" s="414" t="s">
        <v>165</v>
      </c>
      <c r="C7" s="372"/>
      <c r="D7" s="641"/>
      <c r="E7" s="641"/>
      <c r="F7" s="641"/>
      <c r="G7" s="641"/>
      <c r="H7" s="641"/>
    </row>
    <row r="8" spans="1:8" x14ac:dyDescent="0.25">
      <c r="A8" s="414" t="s">
        <v>166</v>
      </c>
      <c r="C8" s="372"/>
      <c r="D8" s="641"/>
      <c r="E8" s="641"/>
      <c r="F8" s="641"/>
      <c r="G8" s="641"/>
      <c r="H8" s="641"/>
    </row>
    <row r="9" spans="1:8" x14ac:dyDescent="0.25">
      <c r="A9" s="411" t="s">
        <v>120</v>
      </c>
      <c r="C9" s="372"/>
      <c r="D9" s="641"/>
      <c r="E9" s="641"/>
      <c r="F9" s="641"/>
      <c r="G9" s="641"/>
      <c r="H9" s="641"/>
    </row>
    <row r="10" spans="1:8" x14ac:dyDescent="0.25">
      <c r="A10" s="414" t="s">
        <v>167</v>
      </c>
      <c r="C10" s="372"/>
      <c r="D10" s="641"/>
      <c r="E10" s="641"/>
      <c r="F10" s="641"/>
      <c r="G10" s="641"/>
      <c r="H10" s="641"/>
    </row>
    <row r="11" spans="1:8" x14ac:dyDescent="0.25">
      <c r="A11" s="414" t="s">
        <v>168</v>
      </c>
      <c r="C11" s="372"/>
      <c r="D11" s="641"/>
      <c r="E11" s="641"/>
      <c r="F11" s="641"/>
      <c r="G11" s="641"/>
      <c r="H11" s="641"/>
    </row>
    <row r="12" spans="1:8" x14ac:dyDescent="0.25">
      <c r="A12" s="414" t="s">
        <v>169</v>
      </c>
    </row>
    <row r="13" spans="1:8" x14ac:dyDescent="0.25">
      <c r="A13" s="414" t="s">
        <v>170</v>
      </c>
    </row>
    <row r="14" spans="1:8" x14ac:dyDescent="0.25">
      <c r="A14" s="414" t="s">
        <v>171</v>
      </c>
    </row>
    <row r="15" spans="1:8" x14ac:dyDescent="0.25">
      <c r="A15" s="414" t="s">
        <v>172</v>
      </c>
    </row>
    <row r="16" spans="1:8" x14ac:dyDescent="0.25">
      <c r="A16" s="414" t="s">
        <v>173</v>
      </c>
    </row>
    <row r="17" spans="1:1" x14ac:dyDescent="0.25">
      <c r="A17" s="411" t="s">
        <v>121</v>
      </c>
    </row>
    <row r="18" spans="1:1" x14ac:dyDescent="0.25">
      <c r="A18" s="411" t="s">
        <v>122</v>
      </c>
    </row>
    <row r="19" spans="1:1" x14ac:dyDescent="0.25">
      <c r="A19" s="411" t="s">
        <v>123</v>
      </c>
    </row>
    <row r="20" spans="1:1" x14ac:dyDescent="0.25">
      <c r="A20" s="411" t="s">
        <v>124</v>
      </c>
    </row>
    <row r="21" spans="1:1" x14ac:dyDescent="0.25">
      <c r="A21" s="411" t="s">
        <v>125</v>
      </c>
    </row>
    <row r="22" spans="1:1" x14ac:dyDescent="0.25">
      <c r="A22" s="411" t="s">
        <v>126</v>
      </c>
    </row>
    <row r="23" spans="1:1" x14ac:dyDescent="0.25">
      <c r="A23" s="411" t="s">
        <v>127</v>
      </c>
    </row>
    <row r="24" spans="1:1" x14ac:dyDescent="0.25">
      <c r="A24" s="411" t="s">
        <v>128</v>
      </c>
    </row>
    <row r="25" spans="1:1" x14ac:dyDescent="0.25">
      <c r="A25" s="411" t="s">
        <v>129</v>
      </c>
    </row>
    <row r="26" spans="1:1" x14ac:dyDescent="0.25">
      <c r="A26" s="411" t="s">
        <v>130</v>
      </c>
    </row>
    <row r="27" spans="1:1" x14ac:dyDescent="0.25">
      <c r="A27" s="411" t="s">
        <v>131</v>
      </c>
    </row>
    <row r="28" spans="1:1" x14ac:dyDescent="0.25">
      <c r="A28" s="411" t="s">
        <v>132</v>
      </c>
    </row>
    <row r="29" spans="1:1" x14ac:dyDescent="0.25">
      <c r="A29" s="411" t="s">
        <v>133</v>
      </c>
    </row>
    <row r="30" spans="1:1" x14ac:dyDescent="0.25">
      <c r="A30" s="411" t="s">
        <v>134</v>
      </c>
    </row>
    <row r="31" spans="1:1" x14ac:dyDescent="0.25">
      <c r="A31" s="411" t="s">
        <v>135</v>
      </c>
    </row>
    <row r="32" spans="1:1" x14ac:dyDescent="0.25">
      <c r="A32" s="411" t="s">
        <v>136</v>
      </c>
    </row>
    <row r="33" spans="1:1" x14ac:dyDescent="0.25">
      <c r="A33" s="411" t="s">
        <v>137</v>
      </c>
    </row>
    <row r="34" spans="1:1" x14ac:dyDescent="0.25">
      <c r="A34" s="411" t="s">
        <v>138</v>
      </c>
    </row>
    <row r="35" spans="1:1" x14ac:dyDescent="0.25">
      <c r="A35" s="411" t="s">
        <v>139</v>
      </c>
    </row>
    <row r="36" spans="1:1" x14ac:dyDescent="0.25">
      <c r="A36" s="411" t="s">
        <v>140</v>
      </c>
    </row>
    <row r="37" spans="1:1" x14ac:dyDescent="0.25">
      <c r="A37" s="411" t="s">
        <v>141</v>
      </c>
    </row>
    <row r="38" spans="1:1" x14ac:dyDescent="0.25">
      <c r="A38" s="411" t="s">
        <v>142</v>
      </c>
    </row>
    <row r="39" spans="1:1" x14ac:dyDescent="0.25">
      <c r="A39" s="411" t="s">
        <v>143</v>
      </c>
    </row>
    <row r="40" spans="1:1" x14ac:dyDescent="0.25">
      <c r="A40" s="411" t="s">
        <v>144</v>
      </c>
    </row>
    <row r="41" spans="1:1" x14ac:dyDescent="0.25">
      <c r="A41" s="411" t="s">
        <v>145</v>
      </c>
    </row>
    <row r="42" spans="1:1" x14ac:dyDescent="0.25">
      <c r="A42" s="411" t="s">
        <v>146</v>
      </c>
    </row>
    <row r="43" spans="1:1" x14ac:dyDescent="0.25">
      <c r="A43" s="411" t="s">
        <v>147</v>
      </c>
    </row>
  </sheetData>
  <sheetProtection algorithmName="SHA-512" hashValue="kHGfbjoD28ZiaLSM3jq2yGRjxQooad5bQB2hT5LfSs9FpU/Ck4V2R4Stlx2MSeZuGie7MTrGUsgUXkVpRaC05A==" saltValue="w3nf4mgkoAilhkH2Idzl6w==" spinCount="100000" sheet="1" objects="1" scenarios="1"/>
  <mergeCells count="1">
    <mergeCell ref="D4:H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AA24-C91E-41D9-84E3-0111048D5785}">
  <dimension ref="A1"/>
  <sheetViews>
    <sheetView showGridLines="0" workbookViewId="0">
      <selection activeCell="Q37" sqref="Q36:Q37"/>
    </sheetView>
  </sheetViews>
  <sheetFormatPr baseColWidth="10" defaultRowHeight="15" x14ac:dyDescent="0.25"/>
  <sheetData/>
  <sheetProtection algorithmName="SHA-512" hashValue="kW1q7nKW5pHInzf0VtEF8qMhiRurfL1gGOu5M8dKvJ3XTIzZY3R3S22unQhmLlHbNt6FUbGHakfanf+lKrxyww==" saltValue="hNXwd1WqcXgx4OfWC/8qhQ=="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I34"/>
  <sheetViews>
    <sheetView showGridLines="0" zoomScale="80" zoomScaleNormal="80" workbookViewId="0">
      <selection activeCell="B35" sqref="B35"/>
    </sheetView>
  </sheetViews>
  <sheetFormatPr baseColWidth="10" defaultRowHeight="15" x14ac:dyDescent="0.25"/>
  <cols>
    <col min="1" max="1" width="11.42578125" style="82"/>
    <col min="2" max="2" width="37.7109375" style="83" bestFit="1" customWidth="1"/>
    <col min="3" max="3" width="37.28515625" style="81" bestFit="1" customWidth="1"/>
    <col min="4" max="4" width="11.42578125" style="81"/>
    <col min="5" max="8" width="11.42578125" style="82"/>
    <col min="9" max="9" width="14.42578125" style="82" bestFit="1" customWidth="1"/>
    <col min="10" max="16384" width="11.42578125" style="82"/>
  </cols>
  <sheetData>
    <row r="1" spans="2:9" x14ac:dyDescent="0.25">
      <c r="I1" s="350" t="s">
        <v>103</v>
      </c>
    </row>
    <row r="2" spans="2:9" x14ac:dyDescent="0.25">
      <c r="B2" s="80" t="s">
        <v>150</v>
      </c>
      <c r="C2" s="87">
        <v>46368</v>
      </c>
      <c r="I2" s="350" t="s">
        <v>95</v>
      </c>
    </row>
    <row r="3" spans="2:9" x14ac:dyDescent="0.25">
      <c r="I3" s="350"/>
    </row>
    <row r="4" spans="2:9" x14ac:dyDescent="0.25">
      <c r="B4" s="645" t="s">
        <v>33</v>
      </c>
      <c r="C4" s="351" t="s">
        <v>37</v>
      </c>
      <c r="D4" s="352"/>
      <c r="E4" s="353"/>
    </row>
    <row r="5" spans="2:9" x14ac:dyDescent="0.25">
      <c r="B5" s="646"/>
      <c r="C5" s="351" t="s">
        <v>38</v>
      </c>
      <c r="D5" s="352"/>
      <c r="E5" s="353"/>
    </row>
    <row r="6" spans="2:9" x14ac:dyDescent="0.25">
      <c r="C6" s="84"/>
      <c r="D6" s="352"/>
      <c r="E6" s="353"/>
    </row>
    <row r="7" spans="2:9" x14ac:dyDescent="0.25">
      <c r="B7" s="645" t="s">
        <v>32</v>
      </c>
      <c r="C7" s="354" t="s">
        <v>27</v>
      </c>
      <c r="D7" s="352"/>
      <c r="E7" s="353"/>
    </row>
    <row r="8" spans="2:9" x14ac:dyDescent="0.25">
      <c r="B8" s="647"/>
      <c r="C8" s="351" t="s">
        <v>4</v>
      </c>
      <c r="D8" s="352"/>
      <c r="E8" s="353"/>
    </row>
    <row r="9" spans="2:9" x14ac:dyDescent="0.25">
      <c r="B9" s="647"/>
      <c r="C9" s="351" t="s">
        <v>5</v>
      </c>
      <c r="D9" s="352"/>
      <c r="E9" s="353"/>
    </row>
    <row r="10" spans="2:9" x14ac:dyDescent="0.25">
      <c r="B10" s="647"/>
      <c r="C10" s="351" t="s">
        <v>175</v>
      </c>
      <c r="D10" s="352"/>
      <c r="E10" s="353"/>
    </row>
    <row r="11" spans="2:9" x14ac:dyDescent="0.25">
      <c r="B11" s="647"/>
      <c r="C11" s="351" t="s">
        <v>6</v>
      </c>
      <c r="D11" s="352"/>
      <c r="E11" s="353"/>
    </row>
    <row r="12" spans="2:9" x14ac:dyDescent="0.25">
      <c r="B12" s="646"/>
      <c r="C12" s="351" t="s">
        <v>47</v>
      </c>
      <c r="D12" s="352"/>
      <c r="E12" s="353"/>
    </row>
    <row r="13" spans="2:9" x14ac:dyDescent="0.25">
      <c r="C13" s="352"/>
      <c r="D13" s="352"/>
      <c r="E13" s="353"/>
    </row>
    <row r="14" spans="2:9" x14ac:dyDescent="0.25">
      <c r="B14" s="349" t="s">
        <v>46</v>
      </c>
      <c r="C14" s="355">
        <v>9.7000000000000003E-2</v>
      </c>
      <c r="D14" s="352"/>
      <c r="E14" s="353"/>
    </row>
    <row r="15" spans="2:9" x14ac:dyDescent="0.25">
      <c r="C15" s="352"/>
      <c r="D15" s="352"/>
      <c r="E15" s="353"/>
    </row>
    <row r="16" spans="2:9" x14ac:dyDescent="0.25">
      <c r="B16" s="645" t="s">
        <v>34</v>
      </c>
      <c r="C16" s="351"/>
      <c r="D16" s="352"/>
      <c r="E16" s="353"/>
    </row>
    <row r="17" spans="1:9" x14ac:dyDescent="0.25">
      <c r="B17" s="647"/>
      <c r="C17" s="351"/>
      <c r="D17" s="352"/>
      <c r="E17" s="353"/>
    </row>
    <row r="18" spans="1:9" x14ac:dyDescent="0.25">
      <c r="B18" s="647"/>
      <c r="C18" s="351"/>
      <c r="D18" s="352"/>
      <c r="E18" s="353"/>
    </row>
    <row r="19" spans="1:9" x14ac:dyDescent="0.25">
      <c r="B19" s="646"/>
      <c r="C19" s="351"/>
      <c r="D19" s="352"/>
      <c r="E19" s="353"/>
    </row>
    <row r="20" spans="1:9" x14ac:dyDescent="0.25">
      <c r="C20" s="352"/>
      <c r="D20" s="352"/>
      <c r="E20" s="353"/>
    </row>
    <row r="21" spans="1:9" x14ac:dyDescent="0.25">
      <c r="B21" s="642" t="s">
        <v>36</v>
      </c>
      <c r="C21" s="351"/>
      <c r="D21" s="352"/>
      <c r="E21" s="353"/>
    </row>
    <row r="22" spans="1:9" x14ac:dyDescent="0.25">
      <c r="B22" s="642"/>
      <c r="C22" s="351" t="s">
        <v>31</v>
      </c>
      <c r="D22" s="352"/>
      <c r="E22" s="353"/>
    </row>
    <row r="23" spans="1:9" x14ac:dyDescent="0.25">
      <c r="B23" s="642"/>
      <c r="C23" s="351" t="s">
        <v>35</v>
      </c>
      <c r="D23" s="352"/>
      <c r="E23" s="353"/>
    </row>
    <row r="24" spans="1:9" x14ac:dyDescent="0.25">
      <c r="A24" s="85"/>
      <c r="B24" s="86"/>
      <c r="C24" s="356"/>
      <c r="D24" s="356"/>
      <c r="E24" s="357"/>
      <c r="F24" s="85"/>
      <c r="G24" s="85"/>
      <c r="H24" s="85"/>
      <c r="I24" s="85"/>
    </row>
    <row r="25" spans="1:9" x14ac:dyDescent="0.25">
      <c r="A25" s="69"/>
      <c r="B25" s="358" t="s">
        <v>44</v>
      </c>
      <c r="C25" s="75" t="s">
        <v>41</v>
      </c>
      <c r="D25" s="648" t="s">
        <v>42</v>
      </c>
      <c r="E25" s="649"/>
      <c r="G25" s="71"/>
      <c r="H25" s="72"/>
      <c r="I25" s="71"/>
    </row>
    <row r="26" spans="1:9" x14ac:dyDescent="0.25">
      <c r="A26" s="69"/>
      <c r="B26" s="358" t="s">
        <v>43</v>
      </c>
      <c r="C26" s="88">
        <f>'Informations Entreprise'!Q22*'Informations Entreprise'!AC22*90.3%</f>
        <v>0</v>
      </c>
      <c r="D26" s="643">
        <f>'Informations Entreprise'!$Q$26*'Informations Entreprise'!$AC$26*90.3%</f>
        <v>0</v>
      </c>
      <c r="E26" s="644"/>
      <c r="G26" s="70"/>
      <c r="H26" s="72"/>
      <c r="I26" s="70"/>
    </row>
    <row r="27" spans="1:9" x14ac:dyDescent="0.25">
      <c r="A27" s="69"/>
      <c r="B27" s="358" t="s">
        <v>45</v>
      </c>
      <c r="C27" s="88">
        <f>'Informations Entreprise'!$Q$22*'Informations Entreprise'!$AC$22*100%</f>
        <v>0</v>
      </c>
      <c r="D27" s="643">
        <f>'Informations Entreprise'!$Q$26*'Informations Entreprise'!$AC$26*100%</f>
        <v>0</v>
      </c>
      <c r="E27" s="644"/>
      <c r="G27" s="72"/>
      <c r="H27" s="72"/>
      <c r="I27" s="72"/>
    </row>
    <row r="28" spans="1:9" x14ac:dyDescent="0.25">
      <c r="A28" s="69"/>
      <c r="B28" s="359"/>
      <c r="C28" s="360"/>
      <c r="D28" s="361"/>
      <c r="E28" s="360"/>
      <c r="F28" s="73"/>
      <c r="G28" s="73"/>
      <c r="H28" s="74"/>
      <c r="I28" s="73"/>
    </row>
    <row r="29" spans="1:9" x14ac:dyDescent="0.25">
      <c r="A29" s="81"/>
      <c r="B29" s="642" t="s">
        <v>177</v>
      </c>
      <c r="C29" s="427" t="s">
        <v>178</v>
      </c>
      <c r="D29" s="352"/>
      <c r="E29" s="352"/>
      <c r="F29" s="81"/>
      <c r="G29" s="81"/>
      <c r="H29" s="81"/>
      <c r="I29" s="81"/>
    </row>
    <row r="30" spans="1:9" x14ac:dyDescent="0.25">
      <c r="B30" s="642"/>
      <c r="C30" s="427" t="s">
        <v>183</v>
      </c>
      <c r="D30" s="352"/>
      <c r="E30" s="353"/>
    </row>
    <row r="32" spans="1:9" x14ac:dyDescent="0.25">
      <c r="B32" s="642" t="s">
        <v>182</v>
      </c>
      <c r="C32" s="351"/>
    </row>
    <row r="33" spans="2:3" x14ac:dyDescent="0.25">
      <c r="B33" s="642"/>
      <c r="C33" s="427" t="s">
        <v>185</v>
      </c>
    </row>
    <row r="34" spans="2:3" x14ac:dyDescent="0.25">
      <c r="B34" s="642"/>
      <c r="C34" s="427" t="s">
        <v>186</v>
      </c>
    </row>
  </sheetData>
  <mergeCells count="9">
    <mergeCell ref="B29:B30"/>
    <mergeCell ref="B32:B34"/>
    <mergeCell ref="D27:E27"/>
    <mergeCell ref="B4:B5"/>
    <mergeCell ref="B7:B12"/>
    <mergeCell ref="B16:B19"/>
    <mergeCell ref="B21:B23"/>
    <mergeCell ref="D25:E25"/>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09B01E0086F4191209DA799F04886" ma:contentTypeVersion="13" ma:contentTypeDescription="Crée un document." ma:contentTypeScope="" ma:versionID="5285a1e59908587bd22c21faf5ee18b1">
  <xsd:schema xmlns:xsd="http://www.w3.org/2001/XMLSchema" xmlns:xs="http://www.w3.org/2001/XMLSchema" xmlns:p="http://schemas.microsoft.com/office/2006/metadata/properties" xmlns:ns2="d1b4585e-59aa-43d5-93e5-b0690e240271" xmlns:ns3="39d78b12-1cbe-46d0-bb40-b55ac852e6c8" targetNamespace="http://schemas.microsoft.com/office/2006/metadata/properties" ma:root="true" ma:fieldsID="94ef797ec0482bb8500a01c04388fc5d" ns2:_="" ns3:_="">
    <xsd:import namespace="d1b4585e-59aa-43d5-93e5-b0690e240271"/>
    <xsd:import namespace="39d78b12-1cbe-46d0-bb40-b55ac852e6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4585e-59aa-43d5-93e5-b0690e240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État de validation" ma:internalName="_x00c9_tat_x0020_de_x0020_validation">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d78b12-1cbe-46d0-bb40-b55ac852e6c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1b4585e-59aa-43d5-93e5-b0690e2402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9B962-AF6B-4421-88DE-E6A8F9364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4585e-59aa-43d5-93e5-b0690e240271"/>
    <ds:schemaRef ds:uri="39d78b12-1cbe-46d0-bb40-b55ac852e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C1477F-C26F-43DF-A738-897ED3CEC537}">
  <ds:schemaRefs>
    <ds:schemaRef ds:uri="http://purl.org/dc/dcmitype/"/>
    <ds:schemaRef ds:uri="http://schemas.microsoft.com/office/infopath/2007/PartnerControls"/>
    <ds:schemaRef ds:uri="http://www.w3.org/XML/1998/namespace"/>
    <ds:schemaRef ds:uri="http://purl.org/dc/elements/1.1/"/>
    <ds:schemaRef ds:uri="39d78b12-1cbe-46d0-bb40-b55ac852e6c8"/>
    <ds:schemaRef ds:uri="http://schemas.microsoft.com/office/2006/documentManagement/types"/>
    <ds:schemaRef ds:uri="http://schemas.microsoft.com/office/2006/metadata/properties"/>
    <ds:schemaRef ds:uri="http://purl.org/dc/terms/"/>
    <ds:schemaRef ds:uri="http://schemas.openxmlformats.org/package/2006/metadata/core-properties"/>
    <ds:schemaRef ds:uri="d1b4585e-59aa-43d5-93e5-b0690e240271"/>
  </ds:schemaRefs>
</ds:datastoreItem>
</file>

<file path=customXml/itemProps3.xml><?xml version="1.0" encoding="utf-8"?>
<ds:datastoreItem xmlns:ds="http://schemas.openxmlformats.org/officeDocument/2006/customXml" ds:itemID="{C0EFF1B2-C816-4636-A71B-57A52BD01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Informations Entreprise</vt:lpstr>
      <vt:lpstr>Bulletin 1</vt:lpstr>
      <vt:lpstr>Bulletin 2</vt:lpstr>
      <vt:lpstr>Bulletin 3</vt:lpstr>
      <vt:lpstr>Bulletin 4</vt:lpstr>
      <vt:lpstr>Bulletin 5</vt:lpstr>
      <vt:lpstr>Bulletin 6</vt:lpstr>
      <vt:lpstr>Bulletin 7</vt:lpstr>
      <vt:lpstr>Bulletin 8</vt:lpstr>
      <vt:lpstr>Bulletin 9</vt:lpstr>
      <vt:lpstr>Bulletin 10</vt:lpstr>
      <vt:lpstr>Fiche récapitulative</vt:lpstr>
      <vt:lpstr>Autres fonds</vt:lpstr>
      <vt:lpstr>Modalités de versement</vt:lpstr>
      <vt:lpstr>Données</vt:lpstr>
      <vt:lpstr>case_CSG</vt:lpstr>
      <vt:lpstr>CSGCRDS</vt:lpstr>
      <vt:lpstr>PASS</vt:lpstr>
      <vt:lpstr>'Bulletin 1'!Zone_d_impression</vt:lpstr>
      <vt:lpstr>'Bulletin 10'!Zone_d_impression</vt:lpstr>
      <vt:lpstr>'Bulletin 2'!Zone_d_impression</vt:lpstr>
      <vt:lpstr>'Bulletin 3'!Zone_d_impression</vt:lpstr>
      <vt:lpstr>'Bulletin 4'!Zone_d_impression</vt:lpstr>
      <vt:lpstr>'Bulletin 5'!Zone_d_impression</vt:lpstr>
      <vt:lpstr>'Bulletin 6'!Zone_d_impression</vt:lpstr>
      <vt:lpstr>'Bulletin 7'!Zone_d_impression</vt:lpstr>
      <vt:lpstr>'Bulletin 8'!Zone_d_impression</vt:lpstr>
      <vt:lpstr>'Bulletin 9'!Zone_d_impression</vt:lpstr>
      <vt:lpstr>'Fiche récapitulative'!Zone_d_impression</vt:lpstr>
      <vt:lpstr>'Informations Entreprise'!Zone_d_impression</vt:lpstr>
    </vt:vector>
  </TitlesOfParts>
  <Company>GROUPAMA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GES</dc:creator>
  <cp:lastModifiedBy>BODIANG Bana</cp:lastModifiedBy>
  <cp:lastPrinted>2023-01-05T16:09:15Z</cp:lastPrinted>
  <dcterms:created xsi:type="dcterms:W3CDTF">2013-07-31T09:20:59Z</dcterms:created>
  <dcterms:modified xsi:type="dcterms:W3CDTF">2024-11-18T14:41:18Z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0x01010065109B01E0086F4191209DA799F04886</vt:lpwstr>
  </property>
</Properties>
</file>